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T:\Conflict Minerals\ARC-TRONICS-COMPANY LEVEL WEB EICC CHOICES\"/>
    </mc:Choice>
  </mc:AlternateContent>
  <xr:revisionPtr revIDLastSave="0" documentId="13_ncr:1_{B41B4129-8C7F-45B5-AB11-CC16F2897780}"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5840" tabRatio="789" activeTab="4"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 i="8" l="1"/>
  <c r="B6" i="5"/>
  <c r="C6" i="5"/>
  <c r="V6" i="5"/>
  <c r="J6" i="5"/>
  <c r="E6" i="5"/>
  <c r="S6" i="5"/>
  <c r="T6" i="5"/>
  <c r="B7" i="5"/>
  <c r="C7" i="5"/>
  <c r="V7" i="5"/>
  <c r="J7" i="5"/>
  <c r="E7" i="5"/>
  <c r="S7" i="5"/>
  <c r="T7" i="5"/>
  <c r="B8" i="5"/>
  <c r="C8" i="5"/>
  <c r="V8" i="5"/>
  <c r="J8" i="5"/>
  <c r="E8" i="5"/>
  <c r="S8" i="5"/>
  <c r="T8" i="5"/>
  <c r="B9" i="5"/>
  <c r="C9" i="5"/>
  <c r="V9" i="5"/>
  <c r="J9" i="5"/>
  <c r="E9" i="5"/>
  <c r="S9" i="5"/>
  <c r="T9" i="5"/>
  <c r="B10" i="5"/>
  <c r="C10" i="5"/>
  <c r="V10" i="5"/>
  <c r="J10" i="5"/>
  <c r="E10" i="5"/>
  <c r="S10" i="5"/>
  <c r="T10" i="5"/>
  <c r="B11" i="5"/>
  <c r="C11" i="5"/>
  <c r="V11" i="5"/>
  <c r="J11" i="5"/>
  <c r="E11" i="5"/>
  <c r="S11" i="5"/>
  <c r="T11" i="5"/>
  <c r="B12" i="5"/>
  <c r="C12" i="5"/>
  <c r="V12" i="5"/>
  <c r="J12" i="5"/>
  <c r="E12" i="5"/>
  <c r="S12" i="5"/>
  <c r="T12" i="5"/>
  <c r="B13" i="5"/>
  <c r="C13" i="5"/>
  <c r="V13" i="5"/>
  <c r="J13" i="5"/>
  <c r="E13" i="5"/>
  <c r="S13" i="5"/>
  <c r="T13" i="5"/>
  <c r="B14" i="5"/>
  <c r="C14" i="5"/>
  <c r="V14" i="5"/>
  <c r="J14" i="5"/>
  <c r="E14" i="5"/>
  <c r="S14" i="5"/>
  <c r="T14" i="5"/>
  <c r="B15" i="5"/>
  <c r="C15" i="5"/>
  <c r="V15" i="5"/>
  <c r="J15" i="5"/>
  <c r="E15" i="5"/>
  <c r="S15" i="5"/>
  <c r="T15" i="5"/>
  <c r="B16" i="5"/>
  <c r="C16" i="5"/>
  <c r="V16" i="5"/>
  <c r="J16" i="5"/>
  <c r="E16" i="5"/>
  <c r="S16" i="5"/>
  <c r="T16" i="5"/>
  <c r="B17" i="5"/>
  <c r="C17" i="5"/>
  <c r="V17" i="5"/>
  <c r="J17" i="5"/>
  <c r="E17" i="5"/>
  <c r="S17" i="5"/>
  <c r="T17" i="5"/>
  <c r="B18" i="5"/>
  <c r="C18" i="5"/>
  <c r="V18" i="5"/>
  <c r="J18" i="5"/>
  <c r="E18" i="5"/>
  <c r="S18" i="5"/>
  <c r="T18" i="5"/>
  <c r="B19" i="5"/>
  <c r="C19" i="5"/>
  <c r="V19" i="5"/>
  <c r="J19" i="5"/>
  <c r="E19" i="5"/>
  <c r="S19" i="5"/>
  <c r="T19" i="5"/>
  <c r="B20" i="5"/>
  <c r="C20" i="5"/>
  <c r="V20" i="5"/>
  <c r="J20" i="5"/>
  <c r="E20" i="5"/>
  <c r="S20" i="5"/>
  <c r="T20" i="5"/>
  <c r="B21" i="5"/>
  <c r="C21" i="5"/>
  <c r="V21" i="5"/>
  <c r="J21" i="5"/>
  <c r="E21" i="5"/>
  <c r="S21" i="5"/>
  <c r="T21" i="5"/>
  <c r="B22" i="5"/>
  <c r="C22" i="5"/>
  <c r="V22" i="5"/>
  <c r="J22" i="5"/>
  <c r="E22" i="5"/>
  <c r="S22" i="5"/>
  <c r="T22" i="5"/>
  <c r="B23" i="5"/>
  <c r="C23" i="5"/>
  <c r="V23" i="5"/>
  <c r="J23" i="5"/>
  <c r="E23" i="5"/>
  <c r="S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C5" i="5"/>
  <c r="V5" i="5"/>
  <c r="J5" i="5"/>
  <c r="E5" i="5"/>
  <c r="S5"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AB20" i="5"/>
  <c r="AB21"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4"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X9" i="5"/>
  <c r="X10" i="5"/>
  <c r="X11" i="5"/>
  <c r="X12" i="5"/>
  <c r="X13" i="5"/>
  <c r="X14" i="5"/>
  <c r="X15" i="5"/>
  <c r="X16" i="5"/>
  <c r="X17" i="5"/>
  <c r="X18" i="5"/>
  <c r="X20" i="5"/>
  <c r="X21" i="5"/>
  <c r="X22" i="5"/>
  <c r="X23" i="5"/>
  <c r="V24" i="5"/>
  <c r="E24" i="5"/>
  <c r="X24" i="5"/>
  <c r="V25" i="5"/>
  <c r="E25" i="5"/>
  <c r="X25" i="5"/>
  <c r="V26" i="5"/>
  <c r="E26" i="5"/>
  <c r="X26" i="5"/>
  <c r="V27" i="5"/>
  <c r="V28" i="5"/>
  <c r="E28" i="5"/>
  <c r="X28" i="5"/>
  <c r="V29" i="5"/>
  <c r="E29" i="5"/>
  <c r="X29" i="5"/>
  <c r="V30" i="5"/>
  <c r="E30" i="5"/>
  <c r="V31" i="5"/>
  <c r="E31" i="5"/>
  <c r="X31" i="5"/>
  <c r="V32" i="5"/>
  <c r="E32" i="5"/>
  <c r="X32" i="5"/>
  <c r="V33" i="5"/>
  <c r="E33" i="5"/>
  <c r="X33" i="5"/>
  <c r="V34" i="5"/>
  <c r="E34" i="5"/>
  <c r="X34" i="5"/>
  <c r="V35" i="5"/>
  <c r="E35" i="5"/>
  <c r="X35" i="5"/>
  <c r="V36" i="5"/>
  <c r="E36" i="5"/>
  <c r="V37" i="5"/>
  <c r="E37" i="5"/>
  <c r="X37" i="5"/>
  <c r="V38" i="5"/>
  <c r="E38" i="5"/>
  <c r="X38" i="5"/>
  <c r="V39" i="5"/>
  <c r="E39" i="5"/>
  <c r="X39" i="5"/>
  <c r="V40" i="5"/>
  <c r="E40" i="5"/>
  <c r="V41" i="5"/>
  <c r="E41" i="5"/>
  <c r="X41" i="5"/>
  <c r="V42" i="5"/>
  <c r="E42" i="5"/>
  <c r="X42" i="5"/>
  <c r="V43" i="5"/>
  <c r="V44" i="5"/>
  <c r="E44" i="5"/>
  <c r="X44" i="5"/>
  <c r="V45" i="5"/>
  <c r="E45" i="5"/>
  <c r="X45" i="5"/>
  <c r="V46" i="5"/>
  <c r="E46" i="5"/>
  <c r="X46" i="5"/>
  <c r="V47" i="5"/>
  <c r="E47" i="5"/>
  <c r="X47" i="5"/>
  <c r="V48" i="5"/>
  <c r="E48" i="5"/>
  <c r="X48" i="5"/>
  <c r="V49" i="5"/>
  <c r="V50" i="5"/>
  <c r="E50" i="5"/>
  <c r="X50" i="5"/>
  <c r="V51" i="5"/>
  <c r="E51" i="5"/>
  <c r="X51" i="5"/>
  <c r="V52" i="5"/>
  <c r="E52" i="5"/>
  <c r="V53" i="5"/>
  <c r="E53" i="5"/>
  <c r="X53" i="5"/>
  <c r="V54" i="5"/>
  <c r="E54" i="5"/>
  <c r="X54" i="5"/>
  <c r="V55" i="5"/>
  <c r="E55" i="5"/>
  <c r="X55" i="5"/>
  <c r="V56" i="5"/>
  <c r="E56" i="5"/>
  <c r="V57" i="5"/>
  <c r="E57" i="5"/>
  <c r="X57" i="5"/>
  <c r="V58" i="5"/>
  <c r="E58" i="5"/>
  <c r="X58" i="5"/>
  <c r="V59" i="5"/>
  <c r="E59" i="5"/>
  <c r="X59" i="5"/>
  <c r="V60" i="5"/>
  <c r="E60" i="5"/>
  <c r="V61" i="5"/>
  <c r="V62" i="5"/>
  <c r="V63" i="5"/>
  <c r="E63" i="5"/>
  <c r="X63" i="5"/>
  <c r="V64" i="5"/>
  <c r="E64" i="5"/>
  <c r="V65" i="5"/>
  <c r="E65" i="5"/>
  <c r="X65" i="5"/>
  <c r="V66" i="5"/>
  <c r="E66" i="5"/>
  <c r="X66" i="5"/>
  <c r="V67" i="5"/>
  <c r="E67" i="5"/>
  <c r="X67" i="5"/>
  <c r="V68" i="5"/>
  <c r="E68" i="5"/>
  <c r="V69" i="5"/>
  <c r="E69" i="5"/>
  <c r="X69" i="5"/>
  <c r="V70" i="5"/>
  <c r="E70" i="5"/>
  <c r="X70" i="5"/>
  <c r="V71" i="5"/>
  <c r="H71" i="5"/>
  <c r="E71" i="5"/>
  <c r="X71" i="5"/>
  <c r="V72" i="5"/>
  <c r="E72" i="5"/>
  <c r="V73" i="5"/>
  <c r="E73" i="5"/>
  <c r="X73" i="5"/>
  <c r="V74" i="5"/>
  <c r="E74" i="5"/>
  <c r="X74" i="5"/>
  <c r="V75" i="5"/>
  <c r="E75" i="5"/>
  <c r="X75" i="5"/>
  <c r="V76" i="5"/>
  <c r="E76" i="5"/>
  <c r="X76" i="5"/>
  <c r="V77" i="5"/>
  <c r="E77" i="5"/>
  <c r="X77" i="5"/>
  <c r="V78" i="5"/>
  <c r="V79" i="5"/>
  <c r="E79" i="5"/>
  <c r="X79" i="5"/>
  <c r="V80" i="5"/>
  <c r="E80" i="5"/>
  <c r="V81" i="5"/>
  <c r="E81" i="5"/>
  <c r="X81" i="5"/>
  <c r="V82" i="5"/>
  <c r="E82" i="5"/>
  <c r="X82" i="5"/>
  <c r="V83" i="5"/>
  <c r="E83" i="5"/>
  <c r="X83" i="5"/>
  <c r="V84" i="5"/>
  <c r="E84" i="5"/>
  <c r="V85" i="5"/>
  <c r="E85" i="5"/>
  <c r="X85" i="5"/>
  <c r="V86" i="5"/>
  <c r="E86" i="5"/>
  <c r="X86" i="5"/>
  <c r="V87" i="5"/>
  <c r="V88" i="5"/>
  <c r="E88" i="5"/>
  <c r="V89" i="5"/>
  <c r="E89" i="5"/>
  <c r="X89" i="5"/>
  <c r="V90" i="5"/>
  <c r="E90" i="5"/>
  <c r="X90" i="5"/>
  <c r="V91" i="5"/>
  <c r="E91" i="5"/>
  <c r="X91" i="5"/>
  <c r="V92" i="5"/>
  <c r="V93" i="5"/>
  <c r="V94" i="5"/>
  <c r="E94" i="5"/>
  <c r="X94" i="5"/>
  <c r="V95" i="5"/>
  <c r="E95" i="5"/>
  <c r="X95" i="5"/>
  <c r="V96" i="5"/>
  <c r="E96" i="5"/>
  <c r="X96" i="5"/>
  <c r="V97" i="5"/>
  <c r="E97" i="5"/>
  <c r="X97" i="5"/>
  <c r="V98" i="5"/>
  <c r="E98" i="5"/>
  <c r="X98" i="5"/>
  <c r="V99" i="5"/>
  <c r="E99" i="5"/>
  <c r="X99" i="5"/>
  <c r="V100" i="5"/>
  <c r="E100" i="5"/>
  <c r="X100" i="5"/>
  <c r="V101" i="5"/>
  <c r="E101" i="5"/>
  <c r="V102" i="5"/>
  <c r="E102" i="5"/>
  <c r="X102" i="5"/>
  <c r="V103" i="5"/>
  <c r="V104" i="5"/>
  <c r="E104" i="5"/>
  <c r="X104" i="5"/>
  <c r="V105" i="5"/>
  <c r="E105" i="5"/>
  <c r="X105" i="5"/>
  <c r="V106" i="5"/>
  <c r="E106" i="5"/>
  <c r="X106" i="5"/>
  <c r="V107" i="5"/>
  <c r="E107" i="5"/>
  <c r="X107" i="5"/>
  <c r="V108" i="5"/>
  <c r="V109" i="5"/>
  <c r="E109" i="5"/>
  <c r="X109" i="5"/>
  <c r="V110" i="5"/>
  <c r="E110" i="5"/>
  <c r="X110" i="5"/>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c r="V129" i="5"/>
  <c r="E129" i="5"/>
  <c r="X129" i="5"/>
  <c r="V130" i="5"/>
  <c r="E130" i="5"/>
  <c r="X130" i="5"/>
  <c r="V131" i="5"/>
  <c r="E131" i="5"/>
  <c r="X131" i="5"/>
  <c r="V132" i="5"/>
  <c r="E132" i="5"/>
  <c r="X132" i="5"/>
  <c r="V133" i="5"/>
  <c r="V134" i="5"/>
  <c r="E134" i="5"/>
  <c r="X134" i="5"/>
  <c r="V135" i="5"/>
  <c r="E135" i="5"/>
  <c r="X135" i="5"/>
  <c r="V136" i="5"/>
  <c r="E136" i="5"/>
  <c r="X136" i="5"/>
  <c r="V137" i="5"/>
  <c r="E137" i="5"/>
  <c r="X137" i="5"/>
  <c r="V138" i="5"/>
  <c r="E138" i="5"/>
  <c r="X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V153" i="5"/>
  <c r="V154" i="5"/>
  <c r="E154" i="5"/>
  <c r="X154" i="5"/>
  <c r="V155" i="5"/>
  <c r="E155" i="5"/>
  <c r="X155" i="5"/>
  <c r="V156" i="5"/>
  <c r="E156" i="5"/>
  <c r="X156" i="5"/>
  <c r="V157" i="5"/>
  <c r="E157" i="5"/>
  <c r="X157" i="5"/>
  <c r="V158" i="5"/>
  <c r="E158" i="5"/>
  <c r="X158" i="5"/>
  <c r="V159" i="5"/>
  <c r="E159" i="5"/>
  <c r="X159" i="5"/>
  <c r="V160" i="5"/>
  <c r="E160" i="5"/>
  <c r="X160" i="5"/>
  <c r="V161" i="5"/>
  <c r="V162" i="5"/>
  <c r="E162" i="5"/>
  <c r="X162" i="5"/>
  <c r="V163" i="5"/>
  <c r="E163" i="5"/>
  <c r="X163" i="5"/>
  <c r="V164" i="5"/>
  <c r="E164" i="5"/>
  <c r="X164" i="5"/>
  <c r="V165" i="5"/>
  <c r="E165" i="5"/>
  <c r="X165" i="5"/>
  <c r="V166" i="5"/>
  <c r="E166" i="5"/>
  <c r="X166" i="5"/>
  <c r="V167" i="5"/>
  <c r="E167" i="5"/>
  <c r="X167" i="5"/>
  <c r="V168" i="5"/>
  <c r="E168" i="5"/>
  <c r="X168" i="5"/>
  <c r="V169" i="5"/>
  <c r="V170" i="5"/>
  <c r="V171" i="5"/>
  <c r="E171" i="5"/>
  <c r="X171" i="5"/>
  <c r="V172" i="5"/>
  <c r="E172" i="5"/>
  <c r="X172" i="5"/>
  <c r="V173" i="5"/>
  <c r="E173" i="5"/>
  <c r="X173" i="5"/>
  <c r="V174" i="5"/>
  <c r="E174" i="5"/>
  <c r="X174" i="5"/>
  <c r="V175" i="5"/>
  <c r="V176" i="5"/>
  <c r="E176" i="5"/>
  <c r="X176" i="5"/>
  <c r="V177" i="5"/>
  <c r="E177" i="5"/>
  <c r="X177" i="5"/>
  <c r="V178" i="5"/>
  <c r="E178" i="5"/>
  <c r="X178" i="5"/>
  <c r="V179" i="5"/>
  <c r="E179" i="5"/>
  <c r="X179" i="5"/>
  <c r="V180" i="5"/>
  <c r="E180" i="5"/>
  <c r="X180" i="5"/>
  <c r="V181" i="5"/>
  <c r="V182" i="5"/>
  <c r="V183" i="5"/>
  <c r="E183" i="5"/>
  <c r="X183" i="5"/>
  <c r="V184" i="5"/>
  <c r="E184" i="5"/>
  <c r="X184" i="5"/>
  <c r="V185" i="5"/>
  <c r="E185" i="5"/>
  <c r="X185" i="5"/>
  <c r="V186" i="5"/>
  <c r="E186" i="5"/>
  <c r="X186" i="5"/>
  <c r="V187" i="5"/>
  <c r="E187" i="5"/>
  <c r="X187" i="5"/>
  <c r="V188" i="5"/>
  <c r="E188" i="5"/>
  <c r="X188" i="5"/>
  <c r="V189" i="5"/>
  <c r="V190" i="5"/>
  <c r="V191" i="5"/>
  <c r="V192" i="5"/>
  <c r="E192" i="5"/>
  <c r="X192" i="5"/>
  <c r="V193" i="5"/>
  <c r="V194" i="5"/>
  <c r="V195" i="5"/>
  <c r="V196" i="5"/>
  <c r="E196" i="5"/>
  <c r="X196" i="5"/>
  <c r="V197" i="5"/>
  <c r="V198" i="5"/>
  <c r="V199"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V344" i="5"/>
  <c r="E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c r="V382" i="5"/>
  <c r="E382" i="5"/>
  <c r="X382" i="5"/>
  <c r="V383" i="5"/>
  <c r="V384" i="5"/>
  <c r="V385" i="5"/>
  <c r="E385" i="5"/>
  <c r="X385" i="5"/>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c r="V406" i="5"/>
  <c r="E406" i="5"/>
  <c r="X406" i="5"/>
  <c r="V407" i="5"/>
  <c r="V408" i="5"/>
  <c r="E408" i="5"/>
  <c r="X408" i="5"/>
  <c r="V409" i="5"/>
  <c r="E409" i="5"/>
  <c r="X409" i="5"/>
  <c r="V410" i="5"/>
  <c r="E410" i="5"/>
  <c r="X410" i="5"/>
  <c r="V411" i="5"/>
  <c r="E411" i="5"/>
  <c r="X411" i="5"/>
  <c r="V412" i="5"/>
  <c r="E412" i="5"/>
  <c r="X412" i="5"/>
  <c r="V413" i="5"/>
  <c r="E413" i="5"/>
  <c r="X413" i="5"/>
  <c r="V414" i="5"/>
  <c r="V415" i="5"/>
  <c r="V416" i="5"/>
  <c r="V417" i="5"/>
  <c r="E417" i="5"/>
  <c r="X417" i="5"/>
  <c r="V418" i="5"/>
  <c r="E418" i="5"/>
  <c r="X418" i="5"/>
  <c r="V419" i="5"/>
  <c r="E419" i="5"/>
  <c r="X419" i="5"/>
  <c r="V420" i="5"/>
  <c r="E420" i="5"/>
  <c r="X420" i="5"/>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c r="V453" i="5"/>
  <c r="E453" i="5"/>
  <c r="X453" i="5"/>
  <c r="V454" i="5"/>
  <c r="E454" i="5"/>
  <c r="X454" i="5"/>
  <c r="V455" i="5"/>
  <c r="E455" i="5"/>
  <c r="X455" i="5"/>
  <c r="V456" i="5"/>
  <c r="E456" i="5"/>
  <c r="X456" i="5"/>
  <c r="V457" i="5"/>
  <c r="E457" i="5"/>
  <c r="X457" i="5"/>
  <c r="V458" i="5"/>
  <c r="E458" i="5"/>
  <c r="X458" i="5"/>
  <c r="V459" i="5"/>
  <c r="V460" i="5"/>
  <c r="E460" i="5"/>
  <c r="X460" i="5"/>
  <c r="V461" i="5"/>
  <c r="V462" i="5"/>
  <c r="E462" i="5"/>
  <c r="X462" i="5"/>
  <c r="V463" i="5"/>
  <c r="V464" i="5"/>
  <c r="E464" i="5"/>
  <c r="X464" i="5"/>
  <c r="V465" i="5"/>
  <c r="E465" i="5"/>
  <c r="X465" i="5"/>
  <c r="V466" i="5"/>
  <c r="E466" i="5"/>
  <c r="X466" i="5"/>
  <c r="V467" i="5"/>
  <c r="E467" i="5"/>
  <c r="X467" i="5"/>
  <c r="V468" i="5"/>
  <c r="E468" i="5"/>
  <c r="X468" i="5"/>
  <c r="V469" i="5"/>
  <c r="E469" i="5"/>
  <c r="X469" i="5"/>
  <c r="V470" i="5"/>
  <c r="V471" i="5"/>
  <c r="V472" i="5"/>
  <c r="V473" i="5"/>
  <c r="E473" i="5"/>
  <c r="X473" i="5"/>
  <c r="V474" i="5"/>
  <c r="E474" i="5"/>
  <c r="X474" i="5"/>
  <c r="V475" i="5"/>
  <c r="E475" i="5"/>
  <c r="X475" i="5"/>
  <c r="V476" i="5"/>
  <c r="V477" i="5"/>
  <c r="E477" i="5"/>
  <c r="X477" i="5"/>
  <c r="V478" i="5"/>
  <c r="V479" i="5"/>
  <c r="V480" i="5"/>
  <c r="V481" i="5"/>
  <c r="E481" i="5"/>
  <c r="X481" i="5"/>
  <c r="V482" i="5"/>
  <c r="E482" i="5"/>
  <c r="X482" i="5"/>
  <c r="V483" i="5"/>
  <c r="E483" i="5"/>
  <c r="X483" i="5"/>
  <c r="V484" i="5"/>
  <c r="E484" i="5"/>
  <c r="X484" i="5"/>
  <c r="V485" i="5"/>
  <c r="V486" i="5"/>
  <c r="E486" i="5"/>
  <c r="X486" i="5"/>
  <c r="V487" i="5"/>
  <c r="E487" i="5"/>
  <c r="X487" i="5"/>
  <c r="V488" i="5"/>
  <c r="E488" i="5"/>
  <c r="X488" i="5"/>
  <c r="V489" i="5"/>
  <c r="E489" i="5"/>
  <c r="X489" i="5"/>
  <c r="V490" i="5"/>
  <c r="E490" i="5"/>
  <c r="X490" i="5"/>
  <c r="V491" i="5"/>
  <c r="E491" i="5"/>
  <c r="X491" i="5"/>
  <c r="V492" i="5"/>
  <c r="E492" i="5"/>
  <c r="X492" i="5"/>
  <c r="V493" i="5"/>
  <c r="E493" i="5"/>
  <c r="X493" i="5"/>
  <c r="V494" i="5"/>
  <c r="V495" i="5"/>
  <c r="E495" i="5"/>
  <c r="X495" i="5"/>
  <c r="V496" i="5"/>
  <c r="E496" i="5"/>
  <c r="X496" i="5"/>
  <c r="V497" i="5"/>
  <c r="E497" i="5"/>
  <c r="X497" i="5"/>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c r="V527" i="5"/>
  <c r="E527" i="5"/>
  <c r="X527" i="5"/>
  <c r="V528" i="5"/>
  <c r="E528" i="5"/>
  <c r="X528" i="5"/>
  <c r="V529" i="5"/>
  <c r="E529" i="5"/>
  <c r="X529" i="5"/>
  <c r="V530" i="5"/>
  <c r="E530" i="5"/>
  <c r="X530" i="5"/>
  <c r="V531" i="5"/>
  <c r="E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c r="V604" i="5"/>
  <c r="V605" i="5"/>
  <c r="E605" i="5"/>
  <c r="X605" i="5"/>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c r="V674" i="5"/>
  <c r="V675" i="5"/>
  <c r="E675" i="5"/>
  <c r="X675" i="5"/>
  <c r="V676" i="5"/>
  <c r="V677" i="5"/>
  <c r="E677" i="5"/>
  <c r="X677" i="5"/>
  <c r="V678" i="5"/>
  <c r="V679" i="5"/>
  <c r="E679" i="5"/>
  <c r="X679" i="5"/>
  <c r="V680" i="5"/>
  <c r="V681" i="5"/>
  <c r="V682" i="5"/>
  <c r="V683" i="5"/>
  <c r="V684" i="5"/>
  <c r="E684" i="5"/>
  <c r="X684" i="5"/>
  <c r="V685" i="5"/>
  <c r="V686" i="5"/>
  <c r="V687" i="5"/>
  <c r="E687" i="5"/>
  <c r="X687" i="5"/>
  <c r="V688" i="5"/>
  <c r="E688" i="5"/>
  <c r="X688" i="5"/>
  <c r="V689" i="5"/>
  <c r="V690" i="5"/>
  <c r="V691" i="5"/>
  <c r="V692" i="5"/>
  <c r="V693" i="5"/>
  <c r="V694" i="5"/>
  <c r="V695" i="5"/>
  <c r="E695" i="5"/>
  <c r="X695" i="5"/>
  <c r="V696" i="5"/>
  <c r="V697" i="5"/>
  <c r="V698" i="5"/>
  <c r="V699" i="5"/>
  <c r="V700" i="5"/>
  <c r="V701" i="5"/>
  <c r="V702" i="5"/>
  <c r="V703" i="5"/>
  <c r="E703" i="5"/>
  <c r="X703" i="5"/>
  <c r="V704" i="5"/>
  <c r="V705" i="5"/>
  <c r="V706" i="5"/>
  <c r="E706" i="5"/>
  <c r="X706" i="5"/>
  <c r="V707" i="5"/>
  <c r="V708" i="5"/>
  <c r="E708" i="5"/>
  <c r="X708" i="5"/>
  <c r="V709" i="5"/>
  <c r="V710" i="5"/>
  <c r="V711" i="5"/>
  <c r="V712" i="5"/>
  <c r="V713" i="5"/>
  <c r="V714" i="5"/>
  <c r="V715" i="5"/>
  <c r="V716" i="5"/>
  <c r="V717" i="5"/>
  <c r="E717" i="5"/>
  <c r="X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E817" i="5"/>
  <c r="X817" i="5"/>
  <c r="V818" i="5"/>
  <c r="E818" i="5"/>
  <c r="X818" i="5"/>
  <c r="V819" i="5"/>
  <c r="V820" i="5"/>
  <c r="V821" i="5"/>
  <c r="V822" i="5"/>
  <c r="E822" i="5"/>
  <c r="X822" i="5"/>
  <c r="V823" i="5"/>
  <c r="E823" i="5"/>
  <c r="X823" i="5"/>
  <c r="V824" i="5"/>
  <c r="V825" i="5"/>
  <c r="V826" i="5"/>
  <c r="E826" i="5"/>
  <c r="X826" i="5"/>
  <c r="V827" i="5"/>
  <c r="V828" i="5"/>
  <c r="V829" i="5"/>
  <c r="V830" i="5"/>
  <c r="V831" i="5"/>
  <c r="V832" i="5"/>
  <c r="V833" i="5"/>
  <c r="E833" i="5"/>
  <c r="X833" i="5"/>
  <c r="V834" i="5"/>
  <c r="V835" i="5"/>
  <c r="V836" i="5"/>
  <c r="E836" i="5"/>
  <c r="X836" i="5"/>
  <c r="V837" i="5"/>
  <c r="E837" i="5"/>
  <c r="X837" i="5"/>
  <c r="V838" i="5"/>
  <c r="V839" i="5"/>
  <c r="E839" i="5"/>
  <c r="X839" i="5"/>
  <c r="V840" i="5"/>
  <c r="E840" i="5"/>
  <c r="X840" i="5"/>
  <c r="V841" i="5"/>
  <c r="E841" i="5"/>
  <c r="X841" i="5"/>
  <c r="V842" i="5"/>
  <c r="V843" i="5"/>
  <c r="V844" i="5"/>
  <c r="V845" i="5"/>
  <c r="E845" i="5"/>
  <c r="X845" i="5"/>
  <c r="V846" i="5"/>
  <c r="V847" i="5"/>
  <c r="E847" i="5"/>
  <c r="X847" i="5"/>
  <c r="V848" i="5"/>
  <c r="V849" i="5"/>
  <c r="V850" i="5"/>
  <c r="V851" i="5"/>
  <c r="V852" i="5"/>
  <c r="V853" i="5"/>
  <c r="E853" i="5"/>
  <c r="X853" i="5"/>
  <c r="V854" i="5"/>
  <c r="E854" i="5"/>
  <c r="X854" i="5"/>
  <c r="V855" i="5"/>
  <c r="V856" i="5"/>
  <c r="V857" i="5"/>
  <c r="V858" i="5"/>
  <c r="E858" i="5"/>
  <c r="X858" i="5"/>
  <c r="V859" i="5"/>
  <c r="E859" i="5"/>
  <c r="X859" i="5"/>
  <c r="V860" i="5"/>
  <c r="V861" i="5"/>
  <c r="V862" i="5"/>
  <c r="V863" i="5"/>
  <c r="E863" i="5"/>
  <c r="X863" i="5"/>
  <c r="V864" i="5"/>
  <c r="V865" i="5"/>
  <c r="V866" i="5"/>
  <c r="E866" i="5"/>
  <c r="X866" i="5"/>
  <c r="V867" i="5"/>
  <c r="V868" i="5"/>
  <c r="E868" i="5"/>
  <c r="X868" i="5"/>
  <c r="V869" i="5"/>
  <c r="V870" i="5"/>
  <c r="E870" i="5"/>
  <c r="X870" i="5"/>
  <c r="V871" i="5"/>
  <c r="E871" i="5"/>
  <c r="X871" i="5"/>
  <c r="V872" i="5"/>
  <c r="V873" i="5"/>
  <c r="V874" i="5"/>
  <c r="E874" i="5"/>
  <c r="X874" i="5"/>
  <c r="V875" i="5"/>
  <c r="E875" i="5"/>
  <c r="X875" i="5"/>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c r="V917" i="5"/>
  <c r="V918" i="5"/>
  <c r="E918" i="5"/>
  <c r="X918" i="5"/>
  <c r="V919" i="5"/>
  <c r="V920" i="5"/>
  <c r="V921" i="5"/>
  <c r="V922" i="5"/>
  <c r="V923" i="5"/>
  <c r="E923" i="5"/>
  <c r="X923" i="5"/>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c r="V981" i="5"/>
  <c r="V982" i="5"/>
  <c r="V983" i="5"/>
  <c r="E983" i="5"/>
  <c r="X983" i="5"/>
  <c r="V984" i="5"/>
  <c r="E984" i="5"/>
  <c r="X984" i="5"/>
  <c r="V985" i="5"/>
  <c r="E985" i="5"/>
  <c r="X985" i="5"/>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c r="V1005" i="5"/>
  <c r="V1006" i="5"/>
  <c r="V1007" i="5"/>
  <c r="V1008" i="5"/>
  <c r="E1008" i="5"/>
  <c r="X1008" i="5"/>
  <c r="V1009" i="5"/>
  <c r="V1010" i="5"/>
  <c r="V1011" i="5"/>
  <c r="V1012" i="5"/>
  <c r="E1012" i="5"/>
  <c r="X1012" i="5"/>
  <c r="V1013" i="5"/>
  <c r="V1014" i="5"/>
  <c r="V1015" i="5"/>
  <c r="E1015" i="5"/>
  <c r="X1015"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G64" i="6" a="1"/>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492"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c r="B28" i="4"/>
  <c r="B40" i="4"/>
  <c r="F4" i="5"/>
  <c r="A2" i="2"/>
  <c r="A19" i="2"/>
  <c r="A37" i="2"/>
  <c r="A54" i="2"/>
  <c r="A72" i="2"/>
  <c r="C8" i="3"/>
  <c r="C16" i="3"/>
  <c r="C24" i="3"/>
  <c r="D2" i="4"/>
  <c r="B17" i="4"/>
  <c r="A9" i="6"/>
  <c r="H4" i="5"/>
  <c r="J14" i="6"/>
  <c r="I14" i="6"/>
  <c r="C14" i="6"/>
  <c r="J15" i="6"/>
  <c r="J16" i="6"/>
  <c r="J17" i="6"/>
  <c r="I17" i="6"/>
  <c r="C17" i="6"/>
  <c r="J25" i="6"/>
  <c r="B25" i="6"/>
  <c r="G25" i="6"/>
  <c r="H25" i="6"/>
  <c r="I25" i="6"/>
  <c r="C25" i="6"/>
  <c r="I26" i="6"/>
  <c r="J37" i="6"/>
  <c r="F37" i="6"/>
  <c r="B37" i="6"/>
  <c r="G37" i="6"/>
  <c r="H37" i="6"/>
  <c r="I37" i="6"/>
  <c r="C37" i="6"/>
  <c r="J45" i="6"/>
  <c r="F45" i="6"/>
  <c r="B45" i="6"/>
  <c r="G45" i="6"/>
  <c r="H45" i="6"/>
  <c r="I45" i="6"/>
  <c r="C45" i="6"/>
  <c r="I46" i="6"/>
  <c r="I54" i="6"/>
  <c r="J63" i="6"/>
  <c r="F24" i="6"/>
  <c r="F26" i="6"/>
  <c r="F54" i="6"/>
  <c r="F63" i="6"/>
  <c r="H63" i="6"/>
  <c r="I63" i="6"/>
  <c r="C63" i="6"/>
  <c r="J64" i="6"/>
  <c r="J66" i="6"/>
  <c r="I67" i="6"/>
  <c r="A1" i="8"/>
  <c r="I19" i="6"/>
  <c r="J26" i="6"/>
  <c r="B26" i="6"/>
  <c r="G26" i="6"/>
  <c r="H26" i="6"/>
  <c r="C26" i="6"/>
  <c r="I27" i="6"/>
  <c r="I39" i="6"/>
  <c r="J46" i="6"/>
  <c r="F46" i="6"/>
  <c r="B46" i="6"/>
  <c r="G46" i="6"/>
  <c r="H46" i="6"/>
  <c r="C46" i="6"/>
  <c r="I47" i="6"/>
  <c r="J54" i="6"/>
  <c r="H54" i="6"/>
  <c r="C54" i="6"/>
  <c r="I55" i="6"/>
  <c r="I56" i="6"/>
  <c r="F55" i="6"/>
  <c r="F56" i="6"/>
  <c r="H56" i="6"/>
  <c r="J56" i="6"/>
  <c r="C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c r="A3" i="6"/>
  <c r="J19" i="6"/>
  <c r="G19" i="6"/>
  <c r="H19" i="6"/>
  <c r="C19" i="6"/>
  <c r="I20" i="6"/>
  <c r="J27" i="6"/>
  <c r="B27" i="6"/>
  <c r="G27" i="6"/>
  <c r="H27" i="6"/>
  <c r="C27" i="6"/>
  <c r="I29" i="6"/>
  <c r="I30" i="6"/>
  <c r="I31" i="6"/>
  <c r="I32" i="6"/>
  <c r="J39" i="6"/>
  <c r="F39" i="6"/>
  <c r="B39" i="6"/>
  <c r="G39" i="6"/>
  <c r="H39" i="6"/>
  <c r="C39" i="6"/>
  <c r="I40" i="6"/>
  <c r="J47" i="6"/>
  <c r="F47" i="6"/>
  <c r="B47" i="6"/>
  <c r="G47" i="6"/>
  <c r="H47" i="6"/>
  <c r="C47" i="6"/>
  <c r="J55" i="6"/>
  <c r="H55" i="6"/>
  <c r="C55" i="6"/>
  <c r="I57" i="6"/>
  <c r="L66" i="6"/>
  <c r="J68" i="6"/>
  <c r="B4" i="8"/>
  <c r="A6" i="2"/>
  <c r="A14" i="2"/>
  <c r="A31" i="2"/>
  <c r="A57" i="2"/>
  <c r="B18" i="3"/>
  <c r="A7" i="2"/>
  <c r="A24" i="2"/>
  <c r="A41" i="2"/>
  <c r="A58" i="2"/>
  <c r="C2" i="3"/>
  <c r="C10" i="3"/>
  <c r="C18" i="3"/>
  <c r="C26" i="3"/>
  <c r="B13" i="4"/>
  <c r="B21" i="4"/>
  <c r="B38"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G20" i="6"/>
  <c r="H20" i="6"/>
  <c r="C20" i="6"/>
  <c r="I21" i="6"/>
  <c r="J29" i="6"/>
  <c r="F29" i="6"/>
  <c r="B29" i="6"/>
  <c r="G29" i="6"/>
  <c r="H29" i="6"/>
  <c r="C29" i="6"/>
  <c r="J30" i="6"/>
  <c r="F30" i="6"/>
  <c r="B30" i="6"/>
  <c r="G30" i="6"/>
  <c r="H30" i="6"/>
  <c r="C30" i="6"/>
  <c r="J31" i="6"/>
  <c r="F31" i="6"/>
  <c r="B31" i="6"/>
  <c r="G31" i="6"/>
  <c r="H31" i="6"/>
  <c r="C31" i="6"/>
  <c r="J32" i="6"/>
  <c r="F32" i="6"/>
  <c r="B32" i="6"/>
  <c r="G32" i="6"/>
  <c r="H32" i="6"/>
  <c r="C32" i="6"/>
  <c r="J40" i="6"/>
  <c r="F40" i="6"/>
  <c r="B40" i="6"/>
  <c r="G40" i="6"/>
  <c r="H40" i="6"/>
  <c r="C40" i="6"/>
  <c r="I41" i="6"/>
  <c r="I49" i="6"/>
  <c r="J57" i="6"/>
  <c r="F57" i="6"/>
  <c r="H57" i="6"/>
  <c r="C57" i="6"/>
  <c r="I58" i="6"/>
  <c r="L67" i="6"/>
  <c r="A1" i="7"/>
  <c r="D4" i="8"/>
  <c r="C3" i="6"/>
  <c r="I4" i="6"/>
  <c r="I5" i="6"/>
  <c r="J21" i="6"/>
  <c r="G21" i="6"/>
  <c r="H21" i="6"/>
  <c r="C21" i="6"/>
  <c r="I22" i="6"/>
  <c r="I34" i="6"/>
  <c r="J41" i="6"/>
  <c r="F41" i="6"/>
  <c r="B41" i="6"/>
  <c r="G41" i="6"/>
  <c r="H41" i="6"/>
  <c r="C41" i="6"/>
  <c r="I42" i="6"/>
  <c r="J49" i="6"/>
  <c r="F49" i="6"/>
  <c r="B49" i="6"/>
  <c r="G49" i="6"/>
  <c r="H49" i="6"/>
  <c r="C49" i="6"/>
  <c r="I50" i="6"/>
  <c r="J58" i="6"/>
  <c r="F58" i="6"/>
  <c r="H58" i="6"/>
  <c r="C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C4" i="6"/>
  <c r="J5" i="6"/>
  <c r="C5" i="6"/>
  <c r="I6" i="6"/>
  <c r="I7" i="6"/>
  <c r="I8" i="6"/>
  <c r="I9" i="6"/>
  <c r="I10" i="6"/>
  <c r="I11" i="6"/>
  <c r="I12" i="6"/>
  <c r="J22" i="6"/>
  <c r="G22" i="6"/>
  <c r="H22" i="6"/>
  <c r="C22" i="6"/>
  <c r="J34" i="6"/>
  <c r="F34" i="6"/>
  <c r="B34" i="6"/>
  <c r="G34" i="6"/>
  <c r="H34" i="6"/>
  <c r="C34" i="6"/>
  <c r="I35" i="6"/>
  <c r="J42" i="6"/>
  <c r="F42" i="6"/>
  <c r="B42" i="6"/>
  <c r="G42" i="6"/>
  <c r="H42" i="6"/>
  <c r="C42" i="6"/>
  <c r="J50" i="6"/>
  <c r="F50" i="6"/>
  <c r="B50" i="6"/>
  <c r="G50" i="6"/>
  <c r="H50" i="6"/>
  <c r="C50" i="6"/>
  <c r="I51" i="6"/>
  <c r="J59" i="6"/>
  <c r="F59" i="6"/>
  <c r="H59" i="6"/>
  <c r="C59" i="6"/>
  <c r="I60" i="6"/>
  <c r="C5" i="7"/>
  <c r="D1" i="6"/>
  <c r="J6" i="6"/>
  <c r="J7" i="6"/>
  <c r="C7" i="6"/>
  <c r="J8" i="6"/>
  <c r="C8" i="6"/>
  <c r="J9" i="6"/>
  <c r="C9" i="6"/>
  <c r="J10" i="6"/>
  <c r="C10" i="6"/>
  <c r="J11" i="6"/>
  <c r="C11" i="6"/>
  <c r="J12" i="6"/>
  <c r="C12" i="6"/>
  <c r="I24" i="6"/>
  <c r="J35" i="6"/>
  <c r="F35" i="6"/>
  <c r="B35" i="6"/>
  <c r="G35" i="6"/>
  <c r="H35" i="6"/>
  <c r="C35" i="6"/>
  <c r="I36" i="6"/>
  <c r="I44" i="6"/>
  <c r="J51" i="6"/>
  <c r="F51" i="6"/>
  <c r="H51" i="6"/>
  <c r="C51" i="6"/>
  <c r="I52" i="6"/>
  <c r="J60" i="6"/>
  <c r="F60" i="6"/>
  <c r="H60" i="6"/>
  <c r="C60" i="6"/>
  <c r="I62" i="6"/>
  <c r="I65" i="6"/>
  <c r="F5" i="7"/>
  <c r="B10" i="4"/>
  <c r="A6" i="6"/>
  <c r="B18" i="4"/>
  <c r="A10" i="6"/>
  <c r="G25" i="4"/>
  <c r="B44" i="4"/>
  <c r="A29" i="6"/>
  <c r="B49" i="4"/>
  <c r="A33" i="6"/>
  <c r="B85" i="4"/>
  <c r="A60" i="6"/>
  <c r="A4" i="5"/>
  <c r="I4" i="5"/>
  <c r="I15" i="6"/>
  <c r="I16" i="6"/>
  <c r="J24" i="6"/>
  <c r="B24" i="6"/>
  <c r="G24" i="6"/>
  <c r="H24" i="6"/>
  <c r="C24" i="6"/>
  <c r="J36" i="6"/>
  <c r="F36" i="6"/>
  <c r="B36" i="6"/>
  <c r="G36" i="6"/>
  <c r="H36" i="6"/>
  <c r="C36" i="6"/>
  <c r="J44" i="6"/>
  <c r="F44" i="6"/>
  <c r="B44" i="6"/>
  <c r="G44" i="6"/>
  <c r="H44" i="6"/>
  <c r="C44" i="6"/>
  <c r="J52" i="6"/>
  <c r="F52" i="6"/>
  <c r="B52" i="6"/>
  <c r="G52" i="6"/>
  <c r="H52" i="6"/>
  <c r="C52" i="6"/>
  <c r="J62" i="6"/>
  <c r="F62" i="6"/>
  <c r="H62" i="6"/>
  <c r="C62"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1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D41" i="6"/>
  <c r="D36" i="6"/>
  <c r="D51" i="6"/>
  <c r="D45" i="6"/>
  <c r="F66" i="6"/>
  <c r="D5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c r="B59" i="4"/>
  <c r="A42" i="6"/>
  <c r="D42" i="6"/>
  <c r="F68" i="6"/>
  <c r="D52" i="6"/>
  <c r="D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c r="K68"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C16" i="6"/>
  <c r="K67" i="6"/>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c r="B52" i="4"/>
  <c r="A36" i="6"/>
  <c r="B58" i="4"/>
  <c r="A41" i="6"/>
  <c r="B64" i="4"/>
  <c r="A46" i="6"/>
  <c r="A14" i="6"/>
  <c r="B32" i="4"/>
  <c r="A19" i="6"/>
  <c r="D15" i="6"/>
  <c r="C15" i="6"/>
  <c r="K66" i="6"/>
  <c r="H984" i="5"/>
  <c r="F984" i="5"/>
  <c r="R984" i="5"/>
  <c r="J984" i="5"/>
  <c r="I984" i="5"/>
  <c r="D44" i="6"/>
  <c r="F65" i="6"/>
  <c r="D39" i="6"/>
  <c r="D35" i="6"/>
  <c r="D40" i="6"/>
  <c r="D46" i="6"/>
  <c r="D29" i="6"/>
  <c r="D49" i="6"/>
  <c r="D19" i="6"/>
  <c r="K65" i="6"/>
  <c r="D24" i="6"/>
  <c r="D27" i="6"/>
  <c r="D20" i="6"/>
  <c r="C2" i="6"/>
  <c r="B2" i="6"/>
  <c r="D25" i="6"/>
  <c r="D26" i="6"/>
  <c r="D21" i="6"/>
  <c r="D22" i="6"/>
  <c r="D47" i="6"/>
  <c r="D34" i="6"/>
  <c r="D31" i="6"/>
  <c r="D30" i="6"/>
  <c r="D32" i="6"/>
  <c r="D60" i="6"/>
  <c r="D58" i="6"/>
  <c r="D63" i="6"/>
  <c r="D62" i="6"/>
  <c r="D54" i="6"/>
  <c r="D57" i="6"/>
  <c r="D59" i="6"/>
  <c r="D55" i="6"/>
  <c r="D56" i="6"/>
  <c r="I27" i="5"/>
  <c r="E27" i="5"/>
  <c r="X27" i="5"/>
  <c r="F43" i="5"/>
  <c r="E43" i="5"/>
  <c r="X43" i="5"/>
  <c r="H87" i="5"/>
  <c r="E87" i="5"/>
  <c r="X87" i="5"/>
  <c r="F103" i="5"/>
  <c r="E103" i="5"/>
  <c r="X103" i="5"/>
  <c r="I175" i="5"/>
  <c r="E175" i="5"/>
  <c r="X175" i="5"/>
  <c r="I19" i="5"/>
  <c r="X19" i="5"/>
  <c r="H115" i="5"/>
  <c r="E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H7" i="5"/>
  <c r="X7" i="5"/>
  <c r="I7" i="5"/>
  <c r="R8" i="5"/>
  <c r="I8" i="5"/>
  <c r="G8" i="5"/>
  <c r="H8" i="5"/>
  <c r="F8" i="5"/>
  <c r="X8" i="5"/>
  <c r="V209" i="5"/>
  <c r="G209" i="5"/>
  <c r="R379" i="5"/>
  <c r="E379" i="5"/>
  <c r="X379" i="5"/>
  <c r="H423" i="5"/>
  <c r="E423" i="5"/>
  <c r="X423" i="5"/>
  <c r="X30" i="5"/>
  <c r="X56" i="5"/>
  <c r="X60" i="5"/>
  <c r="X64" i="5"/>
  <c r="X68" i="5"/>
  <c r="X80" i="5"/>
  <c r="X88" i="5"/>
  <c r="X343" i="5"/>
  <c r="X36" i="5"/>
  <c r="X40" i="5"/>
  <c r="X52" i="5"/>
  <c r="X72" i="5"/>
  <c r="X84" i="5"/>
  <c r="X101" i="5"/>
  <c r="X344" i="5"/>
  <c r="X531"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F69" i="6"/>
  <c r="C69" i="6"/>
  <c r="G6" i="5"/>
  <c r="R6" i="5"/>
  <c r="F6" i="5"/>
  <c r="I6" i="5"/>
  <c r="H6" i="5"/>
  <c r="X6" i="5"/>
  <c r="H18" i="5"/>
  <c r="F18" i="5"/>
  <c r="R20" i="5"/>
  <c r="F20" i="5"/>
  <c r="H20" i="5"/>
  <c r="I20" i="5"/>
  <c r="F21" i="5"/>
  <c r="R21" i="5"/>
  <c r="H22" i="5"/>
  <c r="F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c r="R331" i="5"/>
  <c r="F331" i="5"/>
  <c r="I331" i="5"/>
  <c r="H331" i="5"/>
  <c r="J331" i="5"/>
  <c r="R351" i="5"/>
  <c r="J351" i="5"/>
  <c r="E351" i="5"/>
  <c r="X351" i="5"/>
  <c r="H351" i="5"/>
  <c r="I351" i="5"/>
  <c r="F351" i="5"/>
  <c r="F352" i="5"/>
  <c r="I352" i="5"/>
  <c r="R352" i="5"/>
  <c r="J352" i="5"/>
  <c r="E352" i="5"/>
  <c r="X352" i="5"/>
  <c r="H352" i="5"/>
  <c r="E371" i="5"/>
  <c r="X371" i="5"/>
  <c r="H371" i="5"/>
  <c r="R371" i="5"/>
  <c r="F371" i="5"/>
  <c r="I371" i="5"/>
  <c r="J371" i="5"/>
  <c r="F383" i="5"/>
  <c r="I383" i="5"/>
  <c r="H383" i="5"/>
  <c r="J383" i="5"/>
  <c r="R383" i="5"/>
  <c r="E383" i="5"/>
  <c r="X383" i="5"/>
  <c r="J384" i="5"/>
  <c r="F384" i="5"/>
  <c r="H384" i="5"/>
  <c r="I384" i="5"/>
  <c r="E384" i="5"/>
  <c r="X384" i="5"/>
  <c r="R384" i="5"/>
  <c r="R407" i="5"/>
  <c r="E407" i="5"/>
  <c r="X407" i="5"/>
  <c r="R463" i="5"/>
  <c r="E463" i="5"/>
  <c r="X463" i="5"/>
  <c r="E470" i="5"/>
  <c r="X470" i="5"/>
  <c r="F470" i="5"/>
  <c r="I470" i="5"/>
  <c r="J470" i="5"/>
  <c r="R470" i="5"/>
  <c r="H470" i="5"/>
  <c r="I472" i="5"/>
  <c r="E472" i="5"/>
  <c r="X472" i="5"/>
  <c r="E494" i="5"/>
  <c r="X494" i="5"/>
  <c r="R494" i="5"/>
  <c r="H494" i="5"/>
  <c r="J494" i="5"/>
  <c r="F494" i="5"/>
  <c r="I494" i="5"/>
  <c r="R562" i="5"/>
  <c r="E562" i="5"/>
  <c r="X562" i="5"/>
  <c r="H738" i="5"/>
  <c r="E738" i="5"/>
  <c r="X738" i="5"/>
  <c r="R774" i="5"/>
  <c r="E774" i="5"/>
  <c r="X774" i="5"/>
  <c r="J942" i="5"/>
  <c r="E942" i="5"/>
  <c r="X942" i="5"/>
  <c r="AB6" i="5"/>
  <c r="AB7" i="5"/>
  <c r="AB8" i="5"/>
  <c r="AB9" i="5"/>
  <c r="AB10" i="5"/>
  <c r="AB11" i="5"/>
  <c r="AB12" i="5"/>
  <c r="AB13" i="5"/>
  <c r="AB14" i="5"/>
  <c r="AB15" i="5"/>
  <c r="AB16" i="5"/>
  <c r="AB17" i="5"/>
  <c r="AB18" i="5"/>
  <c r="AB22"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c r="G1286" i="5"/>
  <c r="H1286" i="5"/>
  <c r="I1286" i="5"/>
  <c r="J1286" i="5"/>
  <c r="R1286" i="5"/>
  <c r="F1286" i="5"/>
  <c r="E1286" i="5"/>
  <c r="X1286" i="5"/>
  <c r="F1287" i="5"/>
  <c r="R1287" i="5"/>
  <c r="I1287" i="5"/>
  <c r="G1287" i="5"/>
  <c r="H1287" i="5"/>
  <c r="J1287" i="5"/>
  <c r="E1287" i="5"/>
  <c r="X1287" i="5"/>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c r="H1291" i="5"/>
  <c r="R1291" i="5"/>
  <c r="I1291" i="5"/>
  <c r="F1291" i="5"/>
  <c r="J1291" i="5"/>
  <c r="G1291" i="5"/>
  <c r="E1291" i="5"/>
  <c r="X1291" i="5"/>
  <c r="J1292" i="5"/>
  <c r="I1292" i="5"/>
  <c r="G1292" i="5"/>
  <c r="F1292" i="5"/>
  <c r="R1292" i="5"/>
  <c r="H1292" i="5"/>
  <c r="E1292" i="5"/>
  <c r="X1292" i="5"/>
  <c r="G1293" i="5"/>
  <c r="R1293" i="5"/>
  <c r="H1293" i="5"/>
  <c r="I1293" i="5"/>
  <c r="F1293" i="5"/>
  <c r="J1293" i="5"/>
  <c r="E1293" i="5"/>
  <c r="X1293" i="5"/>
  <c r="G1294" i="5"/>
  <c r="H1294" i="5"/>
  <c r="I1294" i="5"/>
  <c r="J1294" i="5"/>
  <c r="R1294" i="5"/>
  <c r="F1294" i="5"/>
  <c r="E1294" i="5"/>
  <c r="X1294" i="5"/>
  <c r="J1295" i="5"/>
  <c r="F1295" i="5"/>
  <c r="I1295" i="5"/>
  <c r="G1295" i="5"/>
  <c r="H1295" i="5"/>
  <c r="R1295" i="5"/>
  <c r="E1295" i="5"/>
  <c r="X1295" i="5"/>
  <c r="G1296" i="5"/>
  <c r="F1296" i="5"/>
  <c r="I1296" i="5"/>
  <c r="J1296" i="5"/>
  <c r="R1296" i="5"/>
  <c r="H1296" i="5"/>
  <c r="E1296" i="5"/>
  <c r="X1296" i="5"/>
  <c r="I1297" i="5"/>
  <c r="G1297" i="5"/>
  <c r="J1297" i="5"/>
  <c r="F1297" i="5"/>
  <c r="H1297" i="5"/>
  <c r="R1297" i="5"/>
  <c r="E1297" i="5"/>
  <c r="X1297" i="5"/>
  <c r="I1298" i="5"/>
  <c r="H1298" i="5"/>
  <c r="J1298" i="5"/>
  <c r="F1298" i="5"/>
  <c r="G1298" i="5"/>
  <c r="R1298" i="5"/>
  <c r="E1298" i="5"/>
  <c r="X1298" i="5"/>
  <c r="J1299" i="5"/>
  <c r="H1299" i="5"/>
  <c r="G1299" i="5"/>
  <c r="F1299" i="5"/>
  <c r="I1299" i="5"/>
  <c r="R1299" i="5"/>
  <c r="E1299" i="5"/>
  <c r="X1299" i="5"/>
  <c r="G1300" i="5"/>
  <c r="F1300" i="5"/>
  <c r="I1300" i="5"/>
  <c r="J1300" i="5"/>
  <c r="R1300" i="5"/>
  <c r="H1300" i="5"/>
  <c r="E1300" i="5"/>
  <c r="X1300" i="5"/>
  <c r="G1301" i="5"/>
  <c r="R1301" i="5"/>
  <c r="H1301" i="5"/>
  <c r="F1301" i="5"/>
  <c r="I1301" i="5"/>
  <c r="J1301" i="5"/>
  <c r="E1301" i="5"/>
  <c r="X1301" i="5"/>
  <c r="G1302" i="5"/>
  <c r="H1302" i="5"/>
  <c r="I1302" i="5"/>
  <c r="J1302" i="5"/>
  <c r="R1302" i="5"/>
  <c r="F1302" i="5"/>
  <c r="E1302" i="5"/>
  <c r="X1302" i="5"/>
  <c r="F1303" i="5"/>
  <c r="I1303" i="5"/>
  <c r="G1303" i="5"/>
  <c r="J1303" i="5"/>
  <c r="H1303" i="5"/>
  <c r="R1303" i="5"/>
  <c r="E1303" i="5"/>
  <c r="X1303" i="5"/>
  <c r="J1304" i="5"/>
  <c r="F1304" i="5"/>
  <c r="R1304" i="5"/>
  <c r="I1304" i="5"/>
  <c r="G1304" i="5"/>
  <c r="H1304" i="5"/>
  <c r="E1304" i="5"/>
  <c r="X1304" i="5"/>
  <c r="G1305" i="5"/>
  <c r="R1305" i="5"/>
  <c r="H1305" i="5"/>
  <c r="I1305" i="5"/>
  <c r="F1305" i="5"/>
  <c r="J1305" i="5"/>
  <c r="E1305" i="5"/>
  <c r="X1305" i="5"/>
  <c r="F1306" i="5"/>
  <c r="H1306" i="5"/>
  <c r="I1306" i="5"/>
  <c r="R1306" i="5"/>
  <c r="G1306" i="5"/>
  <c r="J1306" i="5"/>
  <c r="E1306" i="5"/>
  <c r="X1306" i="5"/>
  <c r="G1307" i="5"/>
  <c r="F1307" i="5"/>
  <c r="J1307" i="5"/>
  <c r="R1307" i="5"/>
  <c r="H1307" i="5"/>
  <c r="I1307" i="5"/>
  <c r="E1307" i="5"/>
  <c r="X1307" i="5"/>
  <c r="R1308" i="5"/>
  <c r="J1308" i="5"/>
  <c r="F1308" i="5"/>
  <c r="I1308" i="5"/>
  <c r="G1308" i="5"/>
  <c r="H1308" i="5"/>
  <c r="E1308" i="5"/>
  <c r="X1308" i="5"/>
  <c r="G1309" i="5"/>
  <c r="I1309" i="5"/>
  <c r="J1309" i="5"/>
  <c r="R1309" i="5"/>
  <c r="H1309" i="5"/>
  <c r="F1309" i="5"/>
  <c r="E1309" i="5"/>
  <c r="X1309" i="5"/>
  <c r="G1310" i="5"/>
  <c r="H1310" i="5"/>
  <c r="I1310" i="5"/>
  <c r="J1310" i="5"/>
  <c r="R1310" i="5"/>
  <c r="F1310" i="5"/>
  <c r="E1310" i="5"/>
  <c r="X1310" i="5"/>
  <c r="F1311" i="5"/>
  <c r="H1311" i="5"/>
  <c r="J1311" i="5"/>
  <c r="G1311" i="5"/>
  <c r="I1311" i="5"/>
  <c r="R1311" i="5"/>
  <c r="E1311" i="5"/>
  <c r="X1311" i="5"/>
  <c r="G1312" i="5"/>
  <c r="F1312" i="5"/>
  <c r="I1312" i="5"/>
  <c r="J1312" i="5"/>
  <c r="R1312" i="5"/>
  <c r="H1312" i="5"/>
  <c r="E1312" i="5"/>
  <c r="X1312" i="5"/>
  <c r="R1313" i="5"/>
  <c r="F1313" i="5"/>
  <c r="I1313" i="5"/>
  <c r="G1313" i="5"/>
  <c r="H1313" i="5"/>
  <c r="J1313" i="5"/>
  <c r="E1313" i="5"/>
  <c r="X1313" i="5"/>
  <c r="I1314" i="5"/>
  <c r="F1314" i="5"/>
  <c r="H1314" i="5"/>
  <c r="G1314" i="5"/>
  <c r="J1314" i="5"/>
  <c r="R1314" i="5"/>
  <c r="E1314" i="5"/>
  <c r="X1314" i="5"/>
  <c r="R1315" i="5"/>
  <c r="H1315" i="5"/>
  <c r="G1315" i="5"/>
  <c r="F1315" i="5"/>
  <c r="I1315" i="5"/>
  <c r="J1315" i="5"/>
  <c r="E1315" i="5"/>
  <c r="X1315" i="5"/>
  <c r="G1316" i="5"/>
  <c r="F1316" i="5"/>
  <c r="I1316" i="5"/>
  <c r="J1316" i="5"/>
  <c r="R1316" i="5"/>
  <c r="H1316" i="5"/>
  <c r="E1316" i="5"/>
  <c r="X1316" i="5"/>
  <c r="G1317" i="5"/>
  <c r="J1317" i="5"/>
  <c r="R1317" i="5"/>
  <c r="F1317" i="5"/>
  <c r="I1317" i="5"/>
  <c r="H1317" i="5"/>
  <c r="E1317" i="5"/>
  <c r="X1317" i="5"/>
  <c r="G1318" i="5"/>
  <c r="H1318" i="5"/>
  <c r="I1318" i="5"/>
  <c r="J1318" i="5"/>
  <c r="R1318" i="5"/>
  <c r="F1318" i="5"/>
  <c r="E1318" i="5"/>
  <c r="X1318" i="5"/>
  <c r="J1319" i="5"/>
  <c r="R1319" i="5"/>
  <c r="I1319" i="5"/>
  <c r="G1319" i="5"/>
  <c r="F1319" i="5"/>
  <c r="H1319" i="5"/>
  <c r="E1319" i="5"/>
  <c r="X1319" i="5"/>
  <c r="F1320" i="5"/>
  <c r="G1320" i="5"/>
  <c r="R1320" i="5"/>
  <c r="I1320" i="5"/>
  <c r="J1320" i="5"/>
  <c r="H1320" i="5"/>
  <c r="E1320" i="5"/>
  <c r="X1320" i="5"/>
  <c r="G1321" i="5"/>
  <c r="R1321" i="5"/>
  <c r="H1321" i="5"/>
  <c r="F1321" i="5"/>
  <c r="I1321" i="5"/>
  <c r="J1321" i="5"/>
  <c r="E1321" i="5"/>
  <c r="X1321" i="5"/>
  <c r="I1322" i="5"/>
  <c r="R1322" i="5"/>
  <c r="G1322" i="5"/>
  <c r="J1322" i="5"/>
  <c r="F1322" i="5"/>
  <c r="H1322" i="5"/>
  <c r="E1322" i="5"/>
  <c r="X1322" i="5"/>
  <c r="H1323" i="5"/>
  <c r="J1323" i="5"/>
  <c r="G1323" i="5"/>
  <c r="R1323" i="5"/>
  <c r="I1323" i="5"/>
  <c r="F1323" i="5"/>
  <c r="E1323" i="5"/>
  <c r="X1323" i="5"/>
  <c r="G1324" i="5"/>
  <c r="F1324" i="5"/>
  <c r="I1324" i="5"/>
  <c r="J1324" i="5"/>
  <c r="R1324" i="5"/>
  <c r="H1324" i="5"/>
  <c r="E1324" i="5"/>
  <c r="X1324" i="5"/>
  <c r="R1325" i="5"/>
  <c r="I1325" i="5"/>
  <c r="J1325" i="5"/>
  <c r="F1325" i="5"/>
  <c r="H1325" i="5"/>
  <c r="G1325" i="5"/>
  <c r="E1325" i="5"/>
  <c r="X1325" i="5"/>
  <c r="G1326" i="5"/>
  <c r="H1326" i="5"/>
  <c r="I1326" i="5"/>
  <c r="J1326" i="5"/>
  <c r="R1326" i="5"/>
  <c r="F1326" i="5"/>
  <c r="E1326" i="5"/>
  <c r="X1326" i="5"/>
  <c r="H1327" i="5"/>
  <c r="J1327" i="5"/>
  <c r="G1327" i="5"/>
  <c r="R1327" i="5"/>
  <c r="F1327" i="5"/>
  <c r="I1327" i="5"/>
  <c r="E1327" i="5"/>
  <c r="X1327" i="5"/>
  <c r="G1328" i="5"/>
  <c r="F1328" i="5"/>
  <c r="I1328" i="5"/>
  <c r="J1328" i="5"/>
  <c r="R1328" i="5"/>
  <c r="H1328" i="5"/>
  <c r="E1328" i="5"/>
  <c r="X1328" i="5"/>
  <c r="I1329" i="5"/>
  <c r="F1329" i="5"/>
  <c r="J1329" i="5"/>
  <c r="R1329" i="5"/>
  <c r="G1329" i="5"/>
  <c r="H1329" i="5"/>
  <c r="E1329" i="5"/>
  <c r="X1329" i="5"/>
  <c r="H1330" i="5"/>
  <c r="G1330" i="5"/>
  <c r="J1330" i="5"/>
  <c r="F1330" i="5"/>
  <c r="R1330" i="5"/>
  <c r="I1330" i="5"/>
  <c r="E1330" i="5"/>
  <c r="X1330" i="5"/>
  <c r="R1331" i="5"/>
  <c r="H1331" i="5"/>
  <c r="G1331" i="5"/>
  <c r="I1331" i="5"/>
  <c r="F1331" i="5"/>
  <c r="J1331" i="5"/>
  <c r="E1331" i="5"/>
  <c r="X1331" i="5"/>
  <c r="G1332" i="5"/>
  <c r="F1332" i="5"/>
  <c r="I1332" i="5"/>
  <c r="J1332" i="5"/>
  <c r="R1332" i="5"/>
  <c r="H1332" i="5"/>
  <c r="E1332" i="5"/>
  <c r="X1332" i="5"/>
  <c r="G1333" i="5"/>
  <c r="R1333" i="5"/>
  <c r="H1333" i="5"/>
  <c r="F1333" i="5"/>
  <c r="I1333" i="5"/>
  <c r="J1333" i="5"/>
  <c r="E1333" i="5"/>
  <c r="X1333" i="5"/>
  <c r="G1334" i="5"/>
  <c r="H1334" i="5"/>
  <c r="I1334" i="5"/>
  <c r="J1334" i="5"/>
  <c r="R1334" i="5"/>
  <c r="F1334" i="5"/>
  <c r="E1334" i="5"/>
  <c r="X1334" i="5"/>
  <c r="H1335" i="5"/>
  <c r="I1335" i="5"/>
  <c r="G1335" i="5"/>
  <c r="F1335" i="5"/>
  <c r="J1335" i="5"/>
  <c r="R1335" i="5"/>
  <c r="E1335" i="5"/>
  <c r="X1335" i="5"/>
  <c r="G1336" i="5"/>
  <c r="F1336" i="5"/>
  <c r="I1336" i="5"/>
  <c r="J1336" i="5"/>
  <c r="R1336" i="5"/>
  <c r="H1336" i="5"/>
  <c r="E1336" i="5"/>
  <c r="X1336" i="5"/>
  <c r="G1337" i="5"/>
  <c r="R1337" i="5"/>
  <c r="J1337" i="5"/>
  <c r="F1337" i="5"/>
  <c r="H1337" i="5"/>
  <c r="I1337" i="5"/>
  <c r="E1337" i="5"/>
  <c r="X1337" i="5"/>
  <c r="H1338" i="5"/>
  <c r="F1338" i="5"/>
  <c r="I1338" i="5"/>
  <c r="G1338" i="5"/>
  <c r="R1338" i="5"/>
  <c r="J1338" i="5"/>
  <c r="E1338" i="5"/>
  <c r="X1338" i="5"/>
  <c r="H1339" i="5"/>
  <c r="I1339" i="5"/>
  <c r="J1339" i="5"/>
  <c r="G1339" i="5"/>
  <c r="R1339" i="5"/>
  <c r="F1339" i="5"/>
  <c r="E1339" i="5"/>
  <c r="X1339" i="5"/>
  <c r="H1340" i="5"/>
  <c r="G1340" i="5"/>
  <c r="F1340" i="5"/>
  <c r="J1340" i="5"/>
  <c r="I1340" i="5"/>
  <c r="R1340" i="5"/>
  <c r="E1340" i="5"/>
  <c r="X1340" i="5"/>
  <c r="G1341" i="5"/>
  <c r="R1341" i="5"/>
  <c r="I1341" i="5"/>
  <c r="F1341" i="5"/>
  <c r="J1341" i="5"/>
  <c r="H1341" i="5"/>
  <c r="E1341" i="5"/>
  <c r="X1341" i="5"/>
  <c r="G1342" i="5"/>
  <c r="F1342" i="5"/>
  <c r="H1342" i="5"/>
  <c r="I1342" i="5"/>
  <c r="R1342" i="5"/>
  <c r="J1342" i="5"/>
  <c r="E1342" i="5"/>
  <c r="X1342" i="5"/>
  <c r="I1343" i="5"/>
  <c r="R1343" i="5"/>
  <c r="G1343" i="5"/>
  <c r="J1343" i="5"/>
  <c r="H1343" i="5"/>
  <c r="F1343" i="5"/>
  <c r="E1343" i="5"/>
  <c r="X1343" i="5"/>
  <c r="G1344" i="5"/>
  <c r="I1344" i="5"/>
  <c r="J1344" i="5"/>
  <c r="R1344" i="5"/>
  <c r="F1344" i="5"/>
  <c r="H1344" i="5"/>
  <c r="E1344" i="5"/>
  <c r="X1344" i="5"/>
  <c r="V1345" i="5"/>
  <c r="F1346" i="5"/>
  <c r="I1346" i="5"/>
  <c r="R1346" i="5"/>
  <c r="J1346" i="5"/>
  <c r="G1346" i="5"/>
  <c r="H1346" i="5"/>
  <c r="E1346" i="5"/>
  <c r="X1346" i="5"/>
  <c r="G1347" i="5"/>
  <c r="F1347" i="5"/>
  <c r="H1347" i="5"/>
  <c r="J1347" i="5"/>
  <c r="R1347" i="5"/>
  <c r="I1347" i="5"/>
  <c r="E1347" i="5"/>
  <c r="X1347" i="5"/>
  <c r="J1348" i="5"/>
  <c r="R1348" i="5"/>
  <c r="F1348" i="5"/>
  <c r="I1348" i="5"/>
  <c r="G1348" i="5"/>
  <c r="H1348" i="5"/>
  <c r="E1348" i="5"/>
  <c r="X1348" i="5"/>
  <c r="G1349" i="5"/>
  <c r="I1349" i="5"/>
  <c r="F1349" i="5"/>
  <c r="H1349" i="5"/>
  <c r="J1349" i="5"/>
  <c r="R1349" i="5"/>
  <c r="E1349" i="5"/>
  <c r="X1349" i="5"/>
  <c r="I1350" i="5"/>
  <c r="G1350" i="5"/>
  <c r="J1350" i="5"/>
  <c r="H1350" i="5"/>
  <c r="F1350" i="5"/>
  <c r="R1350" i="5"/>
  <c r="E1350" i="5"/>
  <c r="X1350" i="5"/>
  <c r="G1351" i="5"/>
  <c r="J1351" i="5"/>
  <c r="R1351" i="5"/>
  <c r="H1351" i="5"/>
  <c r="I1351" i="5"/>
  <c r="F1351" i="5"/>
  <c r="E1351" i="5"/>
  <c r="X1351" i="5"/>
  <c r="H1352" i="5"/>
  <c r="G1352" i="5"/>
  <c r="J1352" i="5"/>
  <c r="F1352" i="5"/>
  <c r="I1352" i="5"/>
  <c r="R1352" i="5"/>
  <c r="E1352" i="5"/>
  <c r="X1352" i="5"/>
  <c r="G1353" i="5"/>
  <c r="J1353" i="5"/>
  <c r="H1353" i="5"/>
  <c r="F1353" i="5"/>
  <c r="I1353" i="5"/>
  <c r="R1353" i="5"/>
  <c r="E1353" i="5"/>
  <c r="X1353" i="5"/>
  <c r="I1354" i="5"/>
  <c r="F1354" i="5"/>
  <c r="G1354" i="5"/>
  <c r="R1354" i="5"/>
  <c r="J1354" i="5"/>
  <c r="H1354" i="5"/>
  <c r="E1354" i="5"/>
  <c r="X1354" i="5"/>
  <c r="G1355" i="5"/>
  <c r="R1355" i="5"/>
  <c r="H1355" i="5"/>
  <c r="I1355" i="5"/>
  <c r="J1355" i="5"/>
  <c r="F1355" i="5"/>
  <c r="E1355" i="5"/>
  <c r="X1355" i="5"/>
  <c r="G1356" i="5"/>
  <c r="H1356" i="5"/>
  <c r="I1356" i="5"/>
  <c r="J1356" i="5"/>
  <c r="R1356" i="5"/>
  <c r="F1356" i="5"/>
  <c r="E1356" i="5"/>
  <c r="X1356" i="5"/>
  <c r="G1357" i="5"/>
  <c r="F1357" i="5"/>
  <c r="H1357" i="5"/>
  <c r="I1357" i="5"/>
  <c r="J1357" i="5"/>
  <c r="R1357" i="5"/>
  <c r="E1357" i="5"/>
  <c r="X1357" i="5"/>
  <c r="I1358" i="5"/>
  <c r="R1358" i="5"/>
  <c r="J1358" i="5"/>
  <c r="F1358" i="5"/>
  <c r="G1358" i="5"/>
  <c r="H1358" i="5"/>
  <c r="E1358" i="5"/>
  <c r="X1358" i="5"/>
  <c r="G1359" i="5"/>
  <c r="J1359" i="5"/>
  <c r="F1359" i="5"/>
  <c r="R1359" i="5"/>
  <c r="H1359" i="5"/>
  <c r="I1359" i="5"/>
  <c r="E1359" i="5"/>
  <c r="X1359" i="5"/>
  <c r="H1360" i="5"/>
  <c r="F1360" i="5"/>
  <c r="G1360" i="5"/>
  <c r="J1360" i="5"/>
  <c r="R1360" i="5"/>
  <c r="I1360" i="5"/>
  <c r="E1360" i="5"/>
  <c r="X1360" i="5"/>
  <c r="G1361" i="5"/>
  <c r="F1361" i="5"/>
  <c r="H1361" i="5"/>
  <c r="J1361" i="5"/>
  <c r="R1361" i="5"/>
  <c r="I1361" i="5"/>
  <c r="E1361" i="5"/>
  <c r="X1361" i="5"/>
  <c r="I1362" i="5"/>
  <c r="J1362" i="5"/>
  <c r="F1362" i="5"/>
  <c r="G1362" i="5"/>
  <c r="H1362" i="5"/>
  <c r="R1362" i="5"/>
  <c r="E1362" i="5"/>
  <c r="X1362" i="5"/>
  <c r="G1363" i="5"/>
  <c r="R1363" i="5"/>
  <c r="J1363" i="5"/>
  <c r="F1363" i="5"/>
  <c r="H1363" i="5"/>
  <c r="I1363" i="5"/>
  <c r="E1363" i="5"/>
  <c r="X1363" i="5"/>
  <c r="G1364" i="5"/>
  <c r="H1364" i="5"/>
  <c r="J1364" i="5"/>
  <c r="R1364" i="5"/>
  <c r="F1364" i="5"/>
  <c r="I1364" i="5"/>
  <c r="E1364" i="5"/>
  <c r="X1364" i="5"/>
  <c r="G1365" i="5"/>
  <c r="I1365" i="5"/>
  <c r="F1365" i="5"/>
  <c r="H1365" i="5"/>
  <c r="J1365" i="5"/>
  <c r="R1365" i="5"/>
  <c r="E1365" i="5"/>
  <c r="X1365" i="5"/>
  <c r="J1366" i="5"/>
  <c r="R1366" i="5"/>
  <c r="I1366" i="5"/>
  <c r="G1366" i="5"/>
  <c r="H1366" i="5"/>
  <c r="F1366" i="5"/>
  <c r="E1366" i="5"/>
  <c r="X1366" i="5"/>
  <c r="G1367" i="5"/>
  <c r="J1367" i="5"/>
  <c r="R1367" i="5"/>
  <c r="H1367" i="5"/>
  <c r="I1367" i="5"/>
  <c r="F1367" i="5"/>
  <c r="E1367" i="5"/>
  <c r="X1367" i="5"/>
  <c r="H1368" i="5"/>
  <c r="G1368" i="5"/>
  <c r="F1368" i="5"/>
  <c r="R1368" i="5"/>
  <c r="I1368" i="5"/>
  <c r="J1368" i="5"/>
  <c r="E1368" i="5"/>
  <c r="X1368" i="5"/>
  <c r="G1369" i="5"/>
  <c r="F1369" i="5"/>
  <c r="I1369" i="5"/>
  <c r="H1369" i="5"/>
  <c r="R1369" i="5"/>
  <c r="J1369" i="5"/>
  <c r="E1369" i="5"/>
  <c r="X1369" i="5"/>
  <c r="I1370" i="5"/>
  <c r="J1370" i="5"/>
  <c r="R1370" i="5"/>
  <c r="G1370" i="5"/>
  <c r="H1370" i="5"/>
  <c r="F1370" i="5"/>
  <c r="E1370" i="5"/>
  <c r="X1370" i="5"/>
  <c r="G1371" i="5"/>
  <c r="R1371" i="5"/>
  <c r="H1371" i="5"/>
  <c r="I1371" i="5"/>
  <c r="F1371" i="5"/>
  <c r="J1371" i="5"/>
  <c r="E1371" i="5"/>
  <c r="X1371" i="5"/>
  <c r="G1372" i="5"/>
  <c r="F1372" i="5"/>
  <c r="H1372" i="5"/>
  <c r="I1372" i="5"/>
  <c r="J1372" i="5"/>
  <c r="R1372" i="5"/>
  <c r="E1372" i="5"/>
  <c r="X1372" i="5"/>
  <c r="G1373" i="5"/>
  <c r="J1373" i="5"/>
  <c r="R1373" i="5"/>
  <c r="F1373" i="5"/>
  <c r="H1373" i="5"/>
  <c r="I1373" i="5"/>
  <c r="E1373" i="5"/>
  <c r="X1373" i="5"/>
  <c r="H1374" i="5"/>
  <c r="F1374" i="5"/>
  <c r="J1374" i="5"/>
  <c r="R1374" i="5"/>
  <c r="G1374" i="5"/>
  <c r="I1374" i="5"/>
  <c r="E1374" i="5"/>
  <c r="X1374" i="5"/>
  <c r="R1375" i="5"/>
  <c r="F1375" i="5"/>
  <c r="G1375" i="5"/>
  <c r="H1375" i="5"/>
  <c r="I1375" i="5"/>
  <c r="J1375" i="5"/>
  <c r="E1375" i="5"/>
  <c r="X1375" i="5"/>
  <c r="J1376" i="5"/>
  <c r="H1376" i="5"/>
  <c r="G1376" i="5"/>
  <c r="I1376" i="5"/>
  <c r="R1376" i="5"/>
  <c r="F1376" i="5"/>
  <c r="E1376" i="5"/>
  <c r="X1376" i="5"/>
  <c r="G1377" i="5"/>
  <c r="H1377" i="5"/>
  <c r="J1377" i="5"/>
  <c r="R1377" i="5"/>
  <c r="I1377" i="5"/>
  <c r="F1377" i="5"/>
  <c r="E1377" i="5"/>
  <c r="X1377" i="5"/>
  <c r="F1378" i="5"/>
  <c r="H1378" i="5"/>
  <c r="I1378" i="5"/>
  <c r="J1378" i="5"/>
  <c r="G1378" i="5"/>
  <c r="R1378" i="5"/>
  <c r="E1378" i="5"/>
  <c r="X1378" i="5"/>
  <c r="G1379" i="5"/>
  <c r="F1379" i="5"/>
  <c r="H1379" i="5"/>
  <c r="I1379" i="5"/>
  <c r="J1379" i="5"/>
  <c r="R1379" i="5"/>
  <c r="E1379" i="5"/>
  <c r="X1379" i="5"/>
  <c r="G1380" i="5"/>
  <c r="J1380" i="5"/>
  <c r="R1380" i="5"/>
  <c r="H1380" i="5"/>
  <c r="F1380" i="5"/>
  <c r="I1380" i="5"/>
  <c r="E1380" i="5"/>
  <c r="X1380" i="5"/>
  <c r="H1381" i="5"/>
  <c r="R1381" i="5"/>
  <c r="G1381" i="5"/>
  <c r="I1381" i="5"/>
  <c r="F1381" i="5"/>
  <c r="J1381" i="5"/>
  <c r="E1381" i="5"/>
  <c r="X1381" i="5"/>
  <c r="H1382" i="5"/>
  <c r="F1382" i="5"/>
  <c r="R1382" i="5"/>
  <c r="G1382" i="5"/>
  <c r="I1382" i="5"/>
  <c r="J1382" i="5"/>
  <c r="E1382" i="5"/>
  <c r="X1382" i="5"/>
  <c r="V1383" i="5"/>
  <c r="J1384" i="5"/>
  <c r="I1384" i="5"/>
  <c r="G1384" i="5"/>
  <c r="F1384" i="5"/>
  <c r="H1384" i="5"/>
  <c r="R1384" i="5"/>
  <c r="E1384" i="5"/>
  <c r="X1384" i="5"/>
  <c r="I1385" i="5"/>
  <c r="G1385" i="5"/>
  <c r="H1385" i="5"/>
  <c r="J1385" i="5"/>
  <c r="F1385" i="5"/>
  <c r="R1385" i="5"/>
  <c r="E1385" i="5"/>
  <c r="X1385" i="5"/>
  <c r="R1386" i="5"/>
  <c r="G1386" i="5"/>
  <c r="H1386" i="5"/>
  <c r="I1386" i="5"/>
  <c r="J1386" i="5"/>
  <c r="F1386" i="5"/>
  <c r="E1386" i="5"/>
  <c r="X1386" i="5"/>
  <c r="G1387" i="5"/>
  <c r="R1387" i="5"/>
  <c r="H1387" i="5"/>
  <c r="I1387" i="5"/>
  <c r="F1387" i="5"/>
  <c r="J1387" i="5"/>
  <c r="E1387" i="5"/>
  <c r="X1387" i="5"/>
  <c r="H1388" i="5"/>
  <c r="F1388" i="5"/>
  <c r="R1388" i="5"/>
  <c r="G1388" i="5"/>
  <c r="J1388" i="5"/>
  <c r="I1388" i="5"/>
  <c r="E1388" i="5"/>
  <c r="X1388" i="5"/>
  <c r="V1389" i="5"/>
  <c r="F1390" i="5"/>
  <c r="I1390" i="5"/>
  <c r="R1390" i="5"/>
  <c r="G1390" i="5"/>
  <c r="J1390" i="5"/>
  <c r="H1390" i="5"/>
  <c r="E1390" i="5"/>
  <c r="X1390" i="5"/>
  <c r="R1391" i="5"/>
  <c r="G1391" i="5"/>
  <c r="F1391" i="5"/>
  <c r="J1391" i="5"/>
  <c r="I1391" i="5"/>
  <c r="H1391" i="5"/>
  <c r="E1391" i="5"/>
  <c r="X1391" i="5"/>
  <c r="J1392" i="5"/>
  <c r="F1392" i="5"/>
  <c r="R1392" i="5"/>
  <c r="G1392" i="5"/>
  <c r="I1392" i="5"/>
  <c r="H1392" i="5"/>
  <c r="E1392" i="5"/>
  <c r="X1392" i="5"/>
  <c r="G1393" i="5"/>
  <c r="F1393" i="5"/>
  <c r="H1393" i="5"/>
  <c r="J1393" i="5"/>
  <c r="R1393" i="5"/>
  <c r="I1393" i="5"/>
  <c r="E1393" i="5"/>
  <c r="X1393" i="5"/>
  <c r="G1394" i="5"/>
  <c r="F1394" i="5"/>
  <c r="I1394" i="5"/>
  <c r="R1394" i="5"/>
  <c r="H1394" i="5"/>
  <c r="J1394" i="5"/>
  <c r="E1394" i="5"/>
  <c r="X1394" i="5"/>
  <c r="G1395" i="5"/>
  <c r="F1395" i="5"/>
  <c r="H1395" i="5"/>
  <c r="I1395" i="5"/>
  <c r="J1395" i="5"/>
  <c r="R1395" i="5"/>
  <c r="E1395" i="5"/>
  <c r="X1395" i="5"/>
  <c r="G1396" i="5"/>
  <c r="I1396" i="5"/>
  <c r="F1396" i="5"/>
  <c r="J1396" i="5"/>
  <c r="R1396" i="5"/>
  <c r="H1396" i="5"/>
  <c r="E1396" i="5"/>
  <c r="X1396" i="5"/>
  <c r="G1397" i="5"/>
  <c r="I1397" i="5"/>
  <c r="F1397" i="5"/>
  <c r="H1397" i="5"/>
  <c r="J1397" i="5"/>
  <c r="R1397" i="5"/>
  <c r="E1397" i="5"/>
  <c r="X1397" i="5"/>
  <c r="R1398" i="5"/>
  <c r="F1398" i="5"/>
  <c r="G1398" i="5"/>
  <c r="J1398" i="5"/>
  <c r="H1398" i="5"/>
  <c r="I1398" i="5"/>
  <c r="E1398" i="5"/>
  <c r="X1398" i="5"/>
  <c r="H1399" i="5"/>
  <c r="J1399" i="5"/>
  <c r="R1399" i="5"/>
  <c r="G1399" i="5"/>
  <c r="F1399" i="5"/>
  <c r="I1399" i="5"/>
  <c r="E1399" i="5"/>
  <c r="X1399" i="5"/>
  <c r="J1400" i="5"/>
  <c r="R1400" i="5"/>
  <c r="G1400" i="5"/>
  <c r="H1400" i="5"/>
  <c r="I1400" i="5"/>
  <c r="F1400" i="5"/>
  <c r="E1400" i="5"/>
  <c r="X1400" i="5"/>
  <c r="F1401" i="5"/>
  <c r="R1401" i="5"/>
  <c r="I1401" i="5"/>
  <c r="G1401" i="5"/>
  <c r="J1401" i="5"/>
  <c r="H1401" i="5"/>
  <c r="E1401" i="5"/>
  <c r="X1401" i="5"/>
  <c r="G1402" i="5"/>
  <c r="H1402" i="5"/>
  <c r="J1402" i="5"/>
  <c r="I1402" i="5"/>
  <c r="F1402" i="5"/>
  <c r="R1402" i="5"/>
  <c r="E1402" i="5"/>
  <c r="X1402" i="5"/>
  <c r="H1403" i="5"/>
  <c r="R1403" i="5"/>
  <c r="J1403" i="5"/>
  <c r="I1403" i="5"/>
  <c r="G1403" i="5"/>
  <c r="F1403" i="5"/>
  <c r="E1403" i="5"/>
  <c r="X1403" i="5"/>
  <c r="F1404" i="5"/>
  <c r="J1404" i="5"/>
  <c r="G1404" i="5"/>
  <c r="R1404" i="5"/>
  <c r="I1404" i="5"/>
  <c r="H1404" i="5"/>
  <c r="E1404" i="5"/>
  <c r="X1404" i="5"/>
  <c r="F1405" i="5"/>
  <c r="J1405" i="5"/>
  <c r="I1405" i="5"/>
  <c r="R1405" i="5"/>
  <c r="H1405" i="5"/>
  <c r="G1405" i="5"/>
  <c r="E1405" i="5"/>
  <c r="X1405" i="5"/>
  <c r="G1406" i="5"/>
  <c r="J1406" i="5"/>
  <c r="H1406" i="5"/>
  <c r="I1406" i="5"/>
  <c r="F1406" i="5"/>
  <c r="R1406" i="5"/>
  <c r="E1406" i="5"/>
  <c r="X1406" i="5"/>
  <c r="F1407" i="5"/>
  <c r="I1407" i="5"/>
  <c r="G1407" i="5"/>
  <c r="H1407" i="5"/>
  <c r="J1407" i="5"/>
  <c r="R1407" i="5"/>
  <c r="E1407" i="5"/>
  <c r="X1407" i="5"/>
  <c r="G1408" i="5"/>
  <c r="F1408" i="5"/>
  <c r="H1408" i="5"/>
  <c r="I1408" i="5"/>
  <c r="J1408" i="5"/>
  <c r="R1408" i="5"/>
  <c r="E1408" i="5"/>
  <c r="X1408" i="5"/>
  <c r="R1409" i="5"/>
  <c r="G1409" i="5"/>
  <c r="H1409" i="5"/>
  <c r="J1409" i="5"/>
  <c r="F1409" i="5"/>
  <c r="I1409" i="5"/>
  <c r="E1409" i="5"/>
  <c r="X1409" i="5"/>
  <c r="G1410" i="5"/>
  <c r="F1410" i="5"/>
  <c r="H1410" i="5"/>
  <c r="J1410" i="5"/>
  <c r="I1410" i="5"/>
  <c r="R1410" i="5"/>
  <c r="E1410" i="5"/>
  <c r="X1410" i="5"/>
  <c r="G1411" i="5"/>
  <c r="R1411" i="5"/>
  <c r="F1411" i="5"/>
  <c r="I1411" i="5"/>
  <c r="H1411" i="5"/>
  <c r="J1411" i="5"/>
  <c r="E1411" i="5"/>
  <c r="X1411" i="5"/>
  <c r="G1412" i="5"/>
  <c r="F1412" i="5"/>
  <c r="I1412" i="5"/>
  <c r="R1412" i="5"/>
  <c r="H1412" i="5"/>
  <c r="J1412" i="5"/>
  <c r="E1412" i="5"/>
  <c r="X1412" i="5"/>
  <c r="H1413" i="5"/>
  <c r="I1413" i="5"/>
  <c r="R1413" i="5"/>
  <c r="F1413" i="5"/>
  <c r="G1413" i="5"/>
  <c r="J1413" i="5"/>
  <c r="E1413" i="5"/>
  <c r="X1413" i="5"/>
  <c r="G1414" i="5"/>
  <c r="J1414" i="5"/>
  <c r="F1414" i="5"/>
  <c r="H1414" i="5"/>
  <c r="R1414" i="5"/>
  <c r="I1414" i="5"/>
  <c r="E1414" i="5"/>
  <c r="X1414" i="5"/>
  <c r="G1415" i="5"/>
  <c r="H1415" i="5"/>
  <c r="I1415" i="5"/>
  <c r="J1415" i="5"/>
  <c r="R1415" i="5"/>
  <c r="F1415" i="5"/>
  <c r="E1415" i="5"/>
  <c r="X1415" i="5"/>
  <c r="G1416" i="5"/>
  <c r="I1416" i="5"/>
  <c r="J1416" i="5"/>
  <c r="R1416" i="5"/>
  <c r="F1416" i="5"/>
  <c r="H1416" i="5"/>
  <c r="E1416" i="5"/>
  <c r="X1416" i="5"/>
  <c r="I1417" i="5"/>
  <c r="J1417" i="5"/>
  <c r="R1417" i="5"/>
  <c r="G1417" i="5"/>
  <c r="H1417" i="5"/>
  <c r="F1417" i="5"/>
  <c r="E1417" i="5"/>
  <c r="X1417" i="5"/>
  <c r="G1418" i="5"/>
  <c r="F1418" i="5"/>
  <c r="R1418" i="5"/>
  <c r="H1418" i="5"/>
  <c r="J1418" i="5"/>
  <c r="I1418" i="5"/>
  <c r="E1418" i="5"/>
  <c r="X1418" i="5"/>
  <c r="G1419" i="5"/>
  <c r="R1419" i="5"/>
  <c r="F1419" i="5"/>
  <c r="I1419" i="5"/>
  <c r="H1419" i="5"/>
  <c r="J1419" i="5"/>
  <c r="E1419" i="5"/>
  <c r="X1419" i="5"/>
  <c r="G1420" i="5"/>
  <c r="I1420" i="5"/>
  <c r="J1420" i="5"/>
  <c r="F1420" i="5"/>
  <c r="R1420" i="5"/>
  <c r="H1420" i="5"/>
  <c r="E1420" i="5"/>
  <c r="X1420" i="5"/>
  <c r="F1421" i="5"/>
  <c r="G1421" i="5"/>
  <c r="J1421" i="5"/>
  <c r="R1421" i="5"/>
  <c r="I1421" i="5"/>
  <c r="H1421" i="5"/>
  <c r="E1421" i="5"/>
  <c r="X1421" i="5"/>
  <c r="G1422" i="5"/>
  <c r="J1422" i="5"/>
  <c r="F1422" i="5"/>
  <c r="H1422" i="5"/>
  <c r="R1422" i="5"/>
  <c r="I1422" i="5"/>
  <c r="E1422" i="5"/>
  <c r="X1422" i="5"/>
  <c r="G1423" i="5"/>
  <c r="J1423" i="5"/>
  <c r="I1423" i="5"/>
  <c r="R1423" i="5"/>
  <c r="F1423" i="5"/>
  <c r="H1423" i="5"/>
  <c r="E1423" i="5"/>
  <c r="X1423" i="5"/>
  <c r="G1424" i="5"/>
  <c r="I1424" i="5"/>
  <c r="R1424" i="5"/>
  <c r="F1424" i="5"/>
  <c r="H1424" i="5"/>
  <c r="J1424" i="5"/>
  <c r="E1424" i="5"/>
  <c r="X1424" i="5"/>
  <c r="G1425" i="5"/>
  <c r="F1425" i="5"/>
  <c r="R1425" i="5"/>
  <c r="H1425" i="5"/>
  <c r="I1425" i="5"/>
  <c r="J1425" i="5"/>
  <c r="E1425" i="5"/>
  <c r="X1425" i="5"/>
  <c r="I1426" i="5"/>
  <c r="H1426" i="5"/>
  <c r="G1426" i="5"/>
  <c r="R1426" i="5"/>
  <c r="J1426" i="5"/>
  <c r="F1426" i="5"/>
  <c r="E1426" i="5"/>
  <c r="X1426" i="5"/>
  <c r="G1427" i="5"/>
  <c r="R1427" i="5"/>
  <c r="F1427" i="5"/>
  <c r="I1427" i="5"/>
  <c r="H1427" i="5"/>
  <c r="J1427" i="5"/>
  <c r="E1427" i="5"/>
  <c r="X1427" i="5"/>
  <c r="G1428" i="5"/>
  <c r="I1428" i="5"/>
  <c r="J1428" i="5"/>
  <c r="F1428" i="5"/>
  <c r="R1428" i="5"/>
  <c r="H1428" i="5"/>
  <c r="E1428" i="5"/>
  <c r="X1428" i="5"/>
  <c r="F1429" i="5"/>
  <c r="G1429" i="5"/>
  <c r="R1429" i="5"/>
  <c r="I1429" i="5"/>
  <c r="H1429" i="5"/>
  <c r="J1429" i="5"/>
  <c r="E1429" i="5"/>
  <c r="X1429" i="5"/>
  <c r="I1430" i="5"/>
  <c r="R1430" i="5"/>
  <c r="F1430" i="5"/>
  <c r="G1430" i="5"/>
  <c r="J1430" i="5"/>
  <c r="H1430" i="5"/>
  <c r="E1430" i="5"/>
  <c r="X1430" i="5"/>
  <c r="G1431" i="5"/>
  <c r="J1431" i="5"/>
  <c r="I1431" i="5"/>
  <c r="R1431" i="5"/>
  <c r="F1431" i="5"/>
  <c r="H1431" i="5"/>
  <c r="E1431" i="5"/>
  <c r="X1431" i="5"/>
  <c r="G1432" i="5"/>
  <c r="J1432" i="5"/>
  <c r="I1432" i="5"/>
  <c r="R1432" i="5"/>
  <c r="F1432" i="5"/>
  <c r="H1432" i="5"/>
  <c r="E1432" i="5"/>
  <c r="X1432" i="5"/>
  <c r="G1433" i="5"/>
  <c r="F1433" i="5"/>
  <c r="R1433" i="5"/>
  <c r="H1433" i="5"/>
  <c r="I1433" i="5"/>
  <c r="J1433" i="5"/>
  <c r="E1433" i="5"/>
  <c r="X1433" i="5"/>
  <c r="R1434" i="5"/>
  <c r="J1434" i="5"/>
  <c r="G1434" i="5"/>
  <c r="F1434" i="5"/>
  <c r="I1434" i="5"/>
  <c r="H1434" i="5"/>
  <c r="E1434" i="5"/>
  <c r="X1434" i="5"/>
  <c r="I1435" i="5"/>
  <c r="H1435" i="5"/>
  <c r="G1435" i="5"/>
  <c r="J1435" i="5"/>
  <c r="R1435" i="5"/>
  <c r="F1435" i="5"/>
  <c r="E1435" i="5"/>
  <c r="X1435" i="5"/>
  <c r="I1436" i="5"/>
  <c r="H1436" i="5"/>
  <c r="R1436" i="5"/>
  <c r="J1436" i="5"/>
  <c r="G1436" i="5"/>
  <c r="F1436" i="5"/>
  <c r="E1436" i="5"/>
  <c r="X1436" i="5"/>
  <c r="R1437" i="5"/>
  <c r="I1437" i="5"/>
  <c r="F1437" i="5"/>
  <c r="J1437" i="5"/>
  <c r="G1437" i="5"/>
  <c r="H1437" i="5"/>
  <c r="E1437" i="5"/>
  <c r="X1437" i="5"/>
  <c r="G1438" i="5"/>
  <c r="I1438" i="5"/>
  <c r="R1438" i="5"/>
  <c r="H1438" i="5"/>
  <c r="F1438" i="5"/>
  <c r="J1438" i="5"/>
  <c r="E1438" i="5"/>
  <c r="X1438" i="5"/>
  <c r="G1439" i="5"/>
  <c r="J1439" i="5"/>
  <c r="I1439" i="5"/>
  <c r="R1439" i="5"/>
  <c r="F1439" i="5"/>
  <c r="H1439" i="5"/>
  <c r="E1439" i="5"/>
  <c r="X1439" i="5"/>
  <c r="I1440" i="5"/>
  <c r="J1440" i="5"/>
  <c r="G1440" i="5"/>
  <c r="R1440" i="5"/>
  <c r="H1440" i="5"/>
  <c r="F1440" i="5"/>
  <c r="E1440" i="5"/>
  <c r="X1440" i="5"/>
  <c r="H1441" i="5"/>
  <c r="J1441" i="5"/>
  <c r="F1441" i="5"/>
  <c r="G1441" i="5"/>
  <c r="R1441" i="5"/>
  <c r="I1441" i="5"/>
  <c r="E1441" i="5"/>
  <c r="X1441" i="5"/>
  <c r="G1442" i="5"/>
  <c r="H1442" i="5"/>
  <c r="R1442" i="5"/>
  <c r="I1442" i="5"/>
  <c r="J1442" i="5"/>
  <c r="F1442" i="5"/>
  <c r="E1442" i="5"/>
  <c r="X1442" i="5"/>
  <c r="G1443" i="5"/>
  <c r="J1443" i="5"/>
  <c r="R1443" i="5"/>
  <c r="F1443" i="5"/>
  <c r="H1443" i="5"/>
  <c r="I1443" i="5"/>
  <c r="E1443" i="5"/>
  <c r="X1443" i="5"/>
  <c r="G1444" i="5"/>
  <c r="R1444" i="5"/>
  <c r="I1444" i="5"/>
  <c r="J1444" i="5"/>
  <c r="F1444" i="5"/>
  <c r="H1444" i="5"/>
  <c r="E1444" i="5"/>
  <c r="X1444" i="5"/>
  <c r="R1445" i="5"/>
  <c r="F1445" i="5"/>
  <c r="G1445" i="5"/>
  <c r="J1445" i="5"/>
  <c r="I1445" i="5"/>
  <c r="H1445" i="5"/>
  <c r="E1445" i="5"/>
  <c r="X1445" i="5"/>
  <c r="G1446" i="5"/>
  <c r="R1446" i="5"/>
  <c r="F1446" i="5"/>
  <c r="I1446" i="5"/>
  <c r="J1446" i="5"/>
  <c r="H1446" i="5"/>
  <c r="E1446" i="5"/>
  <c r="X1446" i="5"/>
  <c r="G1447" i="5"/>
  <c r="H1447" i="5"/>
  <c r="R1447" i="5"/>
  <c r="F1447" i="5"/>
  <c r="J1447" i="5"/>
  <c r="I1447" i="5"/>
  <c r="E1447" i="5"/>
  <c r="X1447" i="5"/>
  <c r="G1448" i="5"/>
  <c r="R1448" i="5"/>
  <c r="F1448" i="5"/>
  <c r="H1448" i="5"/>
  <c r="J1448" i="5"/>
  <c r="I1448" i="5"/>
  <c r="E1448" i="5"/>
  <c r="X1448" i="5"/>
  <c r="G1449" i="5"/>
  <c r="R1449" i="5"/>
  <c r="I1449" i="5"/>
  <c r="H1449" i="5"/>
  <c r="J1449" i="5"/>
  <c r="F1449" i="5"/>
  <c r="E1449" i="5"/>
  <c r="X1449" i="5"/>
  <c r="G1450" i="5"/>
  <c r="I1450" i="5"/>
  <c r="J1450" i="5"/>
  <c r="H1450" i="5"/>
  <c r="F1450" i="5"/>
  <c r="R1450" i="5"/>
  <c r="E1450" i="5"/>
  <c r="X1450" i="5"/>
  <c r="G1451" i="5"/>
  <c r="R1451" i="5"/>
  <c r="F1451" i="5"/>
  <c r="H1451" i="5"/>
  <c r="J1451" i="5"/>
  <c r="I1451" i="5"/>
  <c r="E1451" i="5"/>
  <c r="X1451" i="5"/>
  <c r="G1452" i="5"/>
  <c r="R1452" i="5"/>
  <c r="F1452" i="5"/>
  <c r="H1452" i="5"/>
  <c r="I1452" i="5"/>
  <c r="J1452" i="5"/>
  <c r="E1452" i="5"/>
  <c r="X1452" i="5"/>
  <c r="G1453" i="5"/>
  <c r="F1453" i="5"/>
  <c r="R1453" i="5"/>
  <c r="H1453" i="5"/>
  <c r="J1453" i="5"/>
  <c r="I1453" i="5"/>
  <c r="E1453" i="5"/>
  <c r="X1453" i="5"/>
  <c r="G1454" i="5"/>
  <c r="H1454" i="5"/>
  <c r="I1454" i="5"/>
  <c r="J1454" i="5"/>
  <c r="R1454" i="5"/>
  <c r="F1454" i="5"/>
  <c r="E1454" i="5"/>
  <c r="X1454" i="5"/>
  <c r="G1455" i="5"/>
  <c r="R1455" i="5"/>
  <c r="F1455" i="5"/>
  <c r="H1455" i="5"/>
  <c r="I1455" i="5"/>
  <c r="J1455" i="5"/>
  <c r="E1455" i="5"/>
  <c r="X1455" i="5"/>
  <c r="H1456" i="5"/>
  <c r="R1456" i="5"/>
  <c r="J1456" i="5"/>
  <c r="G1456" i="5"/>
  <c r="F1456" i="5"/>
  <c r="I1456" i="5"/>
  <c r="E1456" i="5"/>
  <c r="X1456" i="5"/>
  <c r="V1457" i="5"/>
  <c r="G1458" i="5"/>
  <c r="F1458" i="5"/>
  <c r="H1458" i="5"/>
  <c r="R1458" i="5"/>
  <c r="I1458" i="5"/>
  <c r="J1458" i="5"/>
  <c r="E1458" i="5"/>
  <c r="X1458" i="5"/>
  <c r="G1459" i="5"/>
  <c r="H1459" i="5"/>
  <c r="I1459" i="5"/>
  <c r="J1459" i="5"/>
  <c r="R1459" i="5"/>
  <c r="F1459" i="5"/>
  <c r="E1459" i="5"/>
  <c r="X1459" i="5"/>
  <c r="F1460" i="5"/>
  <c r="I1460" i="5"/>
  <c r="R1460" i="5"/>
  <c r="G1460" i="5"/>
  <c r="H1460" i="5"/>
  <c r="J1460" i="5"/>
  <c r="E1460" i="5"/>
  <c r="X1460" i="5"/>
  <c r="R1461" i="5"/>
  <c r="H1461" i="5"/>
  <c r="G1461" i="5"/>
  <c r="I1461" i="5"/>
  <c r="J1461" i="5"/>
  <c r="F1461" i="5"/>
  <c r="E1461" i="5"/>
  <c r="X1461" i="5"/>
  <c r="G1462" i="5"/>
  <c r="F1462" i="5"/>
  <c r="R1462" i="5"/>
  <c r="I1462" i="5"/>
  <c r="J1462" i="5"/>
  <c r="H1462" i="5"/>
  <c r="E1462" i="5"/>
  <c r="X1462" i="5"/>
  <c r="G1463" i="5"/>
  <c r="J1463" i="5"/>
  <c r="I1463" i="5"/>
  <c r="H1463" i="5"/>
  <c r="R1463" i="5"/>
  <c r="F1463" i="5"/>
  <c r="E1463" i="5"/>
  <c r="X1463" i="5"/>
  <c r="G1464" i="5"/>
  <c r="H1464" i="5"/>
  <c r="I1464" i="5"/>
  <c r="J1464" i="5"/>
  <c r="R1464" i="5"/>
  <c r="F1464" i="5"/>
  <c r="E1464" i="5"/>
  <c r="X1464" i="5"/>
  <c r="G1465" i="5"/>
  <c r="H1465" i="5"/>
  <c r="J1465" i="5"/>
  <c r="F1465" i="5"/>
  <c r="I1465" i="5"/>
  <c r="R1465" i="5"/>
  <c r="E1465" i="5"/>
  <c r="X1465" i="5"/>
  <c r="G1466" i="5"/>
  <c r="I1466" i="5"/>
  <c r="J1466" i="5"/>
  <c r="F1466" i="5"/>
  <c r="H1466" i="5"/>
  <c r="R1466" i="5"/>
  <c r="E1466" i="5"/>
  <c r="X1466" i="5"/>
  <c r="V1467" i="5"/>
  <c r="G1468" i="5"/>
  <c r="F1468" i="5"/>
  <c r="H1468" i="5"/>
  <c r="J1468" i="5"/>
  <c r="I1468" i="5"/>
  <c r="R1468" i="5"/>
  <c r="E1468" i="5"/>
  <c r="X1468" i="5"/>
  <c r="G1469" i="5"/>
  <c r="R1469" i="5"/>
  <c r="H1469" i="5"/>
  <c r="J1469" i="5"/>
  <c r="F1469" i="5"/>
  <c r="I1469" i="5"/>
  <c r="E1469" i="5"/>
  <c r="X1469" i="5"/>
  <c r="G1470" i="5"/>
  <c r="I1470" i="5"/>
  <c r="J1470" i="5"/>
  <c r="F1470" i="5"/>
  <c r="H1470" i="5"/>
  <c r="R1470" i="5"/>
  <c r="E1470" i="5"/>
  <c r="X1470" i="5"/>
  <c r="R1471" i="5"/>
  <c r="F1471" i="5"/>
  <c r="G1471" i="5"/>
  <c r="I1471" i="5"/>
  <c r="J1471" i="5"/>
  <c r="H1471" i="5"/>
  <c r="E1471" i="5"/>
  <c r="X1471" i="5"/>
  <c r="G1472" i="5"/>
  <c r="J1472" i="5"/>
  <c r="R1472" i="5"/>
  <c r="I1472" i="5"/>
  <c r="F1472" i="5"/>
  <c r="H1472" i="5"/>
  <c r="E1472" i="5"/>
  <c r="X1472" i="5"/>
  <c r="R1473" i="5"/>
  <c r="F1473" i="5"/>
  <c r="I1473" i="5"/>
  <c r="G1473" i="5"/>
  <c r="H1473" i="5"/>
  <c r="J1473" i="5"/>
  <c r="E1473" i="5"/>
  <c r="X1473" i="5"/>
  <c r="G1474" i="5"/>
  <c r="F1474" i="5"/>
  <c r="H1474" i="5"/>
  <c r="R1474" i="5"/>
  <c r="I1474" i="5"/>
  <c r="J1474" i="5"/>
  <c r="E1474" i="5"/>
  <c r="X1474" i="5"/>
  <c r="G1475" i="5"/>
  <c r="I1475" i="5"/>
  <c r="H1475" i="5"/>
  <c r="J1475" i="5"/>
  <c r="R1475" i="5"/>
  <c r="F1475" i="5"/>
  <c r="E1475" i="5"/>
  <c r="X1475" i="5"/>
  <c r="J1476" i="5"/>
  <c r="G1476" i="5"/>
  <c r="I1476" i="5"/>
  <c r="H1476" i="5"/>
  <c r="R1476" i="5"/>
  <c r="F1476" i="5"/>
  <c r="E1476" i="5"/>
  <c r="X1476" i="5"/>
  <c r="I1477" i="5"/>
  <c r="G1477" i="5"/>
  <c r="R1477" i="5"/>
  <c r="F1477" i="5"/>
  <c r="H1477" i="5"/>
  <c r="J1477" i="5"/>
  <c r="E1477" i="5"/>
  <c r="X1477" i="5"/>
  <c r="G1478" i="5"/>
  <c r="R1478" i="5"/>
  <c r="F1478" i="5"/>
  <c r="I1478" i="5"/>
  <c r="J1478" i="5"/>
  <c r="H1478" i="5"/>
  <c r="E1478" i="5"/>
  <c r="X1478" i="5"/>
  <c r="G1479" i="5"/>
  <c r="H1479" i="5"/>
  <c r="R1479" i="5"/>
  <c r="F1479" i="5"/>
  <c r="J1479" i="5"/>
  <c r="I1479" i="5"/>
  <c r="E1479" i="5"/>
  <c r="X1479" i="5"/>
  <c r="G1480" i="5"/>
  <c r="R1480" i="5"/>
  <c r="F1480" i="5"/>
  <c r="H1480" i="5"/>
  <c r="I1480" i="5"/>
  <c r="J1480" i="5"/>
  <c r="E1480" i="5"/>
  <c r="X1480" i="5"/>
  <c r="G1481" i="5"/>
  <c r="F1481" i="5"/>
  <c r="I1481" i="5"/>
  <c r="H1481" i="5"/>
  <c r="J1481" i="5"/>
  <c r="R1481" i="5"/>
  <c r="E1481" i="5"/>
  <c r="X1481" i="5"/>
  <c r="G1482" i="5"/>
  <c r="H1482" i="5"/>
  <c r="R1482" i="5"/>
  <c r="I1482" i="5"/>
  <c r="J1482" i="5"/>
  <c r="F1482" i="5"/>
  <c r="E1482" i="5"/>
  <c r="X1482" i="5"/>
  <c r="G1483" i="5"/>
  <c r="J1483" i="5"/>
  <c r="H1483" i="5"/>
  <c r="I1483" i="5"/>
  <c r="R1483" i="5"/>
  <c r="F1483" i="5"/>
  <c r="E1483" i="5"/>
  <c r="X1483" i="5"/>
  <c r="I1484" i="5"/>
  <c r="H1484" i="5"/>
  <c r="R1484" i="5"/>
  <c r="F1484" i="5"/>
  <c r="G1484" i="5"/>
  <c r="J1484" i="5"/>
  <c r="E1484" i="5"/>
  <c r="X1484" i="5"/>
  <c r="R1485" i="5"/>
  <c r="G1485" i="5"/>
  <c r="F1485" i="5"/>
  <c r="H1485" i="5"/>
  <c r="J1485" i="5"/>
  <c r="I1485" i="5"/>
  <c r="E1485" i="5"/>
  <c r="X1485" i="5"/>
  <c r="G1486" i="5"/>
  <c r="H1486" i="5"/>
  <c r="I1486" i="5"/>
  <c r="J1486" i="5"/>
  <c r="R1486" i="5"/>
  <c r="F1486" i="5"/>
  <c r="E1486" i="5"/>
  <c r="X1486" i="5"/>
  <c r="G1487" i="5"/>
  <c r="H1487" i="5"/>
  <c r="R1487" i="5"/>
  <c r="F1487" i="5"/>
  <c r="I1487" i="5"/>
  <c r="J1487" i="5"/>
  <c r="E1487" i="5"/>
  <c r="X1487" i="5"/>
  <c r="G1488" i="5"/>
  <c r="F1488" i="5"/>
  <c r="H1488" i="5"/>
  <c r="I1488" i="5"/>
  <c r="R1488" i="5"/>
  <c r="J1488" i="5"/>
  <c r="E1488" i="5"/>
  <c r="X1488" i="5"/>
  <c r="H1489" i="5"/>
  <c r="J1489" i="5"/>
  <c r="I1489" i="5"/>
  <c r="R1489" i="5"/>
  <c r="G1489" i="5"/>
  <c r="F1489" i="5"/>
  <c r="E1489" i="5"/>
  <c r="X1489" i="5"/>
  <c r="G1490" i="5"/>
  <c r="F1490" i="5"/>
  <c r="I1490" i="5"/>
  <c r="J1490" i="5"/>
  <c r="R1490" i="5"/>
  <c r="H1490" i="5"/>
  <c r="E1490" i="5"/>
  <c r="X1490" i="5"/>
  <c r="G1491" i="5"/>
  <c r="R1491" i="5"/>
  <c r="F1491" i="5"/>
  <c r="I1491" i="5"/>
  <c r="H1491" i="5"/>
  <c r="J1491" i="5"/>
  <c r="E1491" i="5"/>
  <c r="X1491" i="5"/>
  <c r="J1492" i="5"/>
  <c r="G1492" i="5"/>
  <c r="F1492" i="5"/>
  <c r="H1492" i="5"/>
  <c r="I1492" i="5"/>
  <c r="R1492" i="5"/>
  <c r="E1492" i="5"/>
  <c r="X1492" i="5"/>
  <c r="G1493" i="5"/>
  <c r="F1493" i="5"/>
  <c r="I1493" i="5"/>
  <c r="H1493" i="5"/>
  <c r="J1493" i="5"/>
  <c r="R1493" i="5"/>
  <c r="E1493" i="5"/>
  <c r="X1493" i="5"/>
  <c r="I1494" i="5"/>
  <c r="G1494" i="5"/>
  <c r="J1494" i="5"/>
  <c r="R1494" i="5"/>
  <c r="H1494" i="5"/>
  <c r="F1494" i="5"/>
  <c r="E1494" i="5"/>
  <c r="X1494" i="5"/>
  <c r="G1495" i="5"/>
  <c r="R1495" i="5"/>
  <c r="F1495" i="5"/>
  <c r="I1495" i="5"/>
  <c r="H1495" i="5"/>
  <c r="J1495" i="5"/>
  <c r="E1495" i="5"/>
  <c r="X1495" i="5"/>
  <c r="J1496" i="5"/>
  <c r="F1496" i="5"/>
  <c r="G1496" i="5"/>
  <c r="H1496" i="5"/>
  <c r="R1496" i="5"/>
  <c r="I1496" i="5"/>
  <c r="E1496" i="5"/>
  <c r="X1496" i="5"/>
  <c r="G1497" i="5"/>
  <c r="I1497" i="5"/>
  <c r="H1497" i="5"/>
  <c r="J1497" i="5"/>
  <c r="R1497" i="5"/>
  <c r="F1497" i="5"/>
  <c r="E1497" i="5"/>
  <c r="X1497" i="5"/>
  <c r="G1498" i="5"/>
  <c r="H1498" i="5"/>
  <c r="R1498" i="5"/>
  <c r="I1498" i="5"/>
  <c r="J1498" i="5"/>
  <c r="F1498" i="5"/>
  <c r="E1498" i="5"/>
  <c r="X1498" i="5"/>
  <c r="G1499" i="5"/>
  <c r="H1499" i="5"/>
  <c r="I1499" i="5"/>
  <c r="R1499" i="5"/>
  <c r="F1499" i="5"/>
  <c r="J1499" i="5"/>
  <c r="E1499" i="5"/>
  <c r="X1499" i="5"/>
  <c r="H1500" i="5"/>
  <c r="J1500" i="5"/>
  <c r="F1500" i="5"/>
  <c r="I1500" i="5"/>
  <c r="G1500" i="5"/>
  <c r="R1500" i="5"/>
  <c r="E1500" i="5"/>
  <c r="X1500" i="5"/>
  <c r="G1501" i="5"/>
  <c r="F1501" i="5"/>
  <c r="I1501" i="5"/>
  <c r="R1501" i="5"/>
  <c r="J1501" i="5"/>
  <c r="H1501" i="5"/>
  <c r="E1501" i="5"/>
  <c r="X1501" i="5"/>
  <c r="V1502" i="5"/>
  <c r="G1503" i="5"/>
  <c r="J1503" i="5"/>
  <c r="H1503" i="5"/>
  <c r="R1503" i="5"/>
  <c r="F1503" i="5"/>
  <c r="I1503" i="5"/>
  <c r="E1503" i="5"/>
  <c r="X1503" i="5"/>
  <c r="G1504" i="5"/>
  <c r="F1504" i="5"/>
  <c r="H1504" i="5"/>
  <c r="I1504" i="5"/>
  <c r="J1504" i="5"/>
  <c r="R1504" i="5"/>
  <c r="E1504" i="5"/>
  <c r="X1504" i="5"/>
  <c r="F1505" i="5"/>
  <c r="R1505" i="5"/>
  <c r="H1505" i="5"/>
  <c r="G1505" i="5"/>
  <c r="I1505" i="5"/>
  <c r="J1505" i="5"/>
  <c r="E1505" i="5"/>
  <c r="X1505" i="5"/>
  <c r="G1506" i="5"/>
  <c r="I1506" i="5"/>
  <c r="J1506" i="5"/>
  <c r="H1506" i="5"/>
  <c r="F1506" i="5"/>
  <c r="R1506" i="5"/>
  <c r="E1506" i="5"/>
  <c r="X1506" i="5"/>
  <c r="G1507" i="5"/>
  <c r="J1507" i="5"/>
  <c r="R1507" i="5"/>
  <c r="F1507" i="5"/>
  <c r="H1507" i="5"/>
  <c r="I1507" i="5"/>
  <c r="E1507" i="5"/>
  <c r="X1507" i="5"/>
  <c r="R1508" i="5"/>
  <c r="I1508" i="5"/>
  <c r="G1508" i="5"/>
  <c r="J1508" i="5"/>
  <c r="F1508" i="5"/>
  <c r="H1508" i="5"/>
  <c r="E1508" i="5"/>
  <c r="X1508" i="5"/>
  <c r="G1509" i="5"/>
  <c r="F1509" i="5"/>
  <c r="H1509" i="5"/>
  <c r="J1509" i="5"/>
  <c r="R1509" i="5"/>
  <c r="I1509" i="5"/>
  <c r="E1509" i="5"/>
  <c r="X1509" i="5"/>
  <c r="F1510" i="5"/>
  <c r="R1510" i="5"/>
  <c r="H1510" i="5"/>
  <c r="I1510" i="5"/>
  <c r="J1510" i="5"/>
  <c r="G1510" i="5"/>
  <c r="E1510" i="5"/>
  <c r="X1510" i="5"/>
  <c r="G1511" i="5"/>
  <c r="J1511" i="5"/>
  <c r="R1511" i="5"/>
  <c r="F1511" i="5"/>
  <c r="I1511" i="5"/>
  <c r="H1511" i="5"/>
  <c r="E1511" i="5"/>
  <c r="X1511" i="5"/>
  <c r="G1512" i="5"/>
  <c r="J1512" i="5"/>
  <c r="R1512" i="5"/>
  <c r="F1512" i="5"/>
  <c r="H1512" i="5"/>
  <c r="I1512" i="5"/>
  <c r="E1512" i="5"/>
  <c r="X1512" i="5"/>
  <c r="V1513" i="5"/>
  <c r="G1514" i="5"/>
  <c r="H1514" i="5"/>
  <c r="R1514" i="5"/>
  <c r="I1514" i="5"/>
  <c r="J1514" i="5"/>
  <c r="F1514" i="5"/>
  <c r="E1514" i="5"/>
  <c r="X1514" i="5"/>
  <c r="G1515" i="5"/>
  <c r="H1515" i="5"/>
  <c r="I1515" i="5"/>
  <c r="R1515" i="5"/>
  <c r="F1515" i="5"/>
  <c r="J1515" i="5"/>
  <c r="E1515" i="5"/>
  <c r="X1515" i="5"/>
  <c r="G1516" i="5"/>
  <c r="F1516" i="5"/>
  <c r="H1516" i="5"/>
  <c r="I1516" i="5"/>
  <c r="J1516" i="5"/>
  <c r="R1516" i="5"/>
  <c r="E1516" i="5"/>
  <c r="X1516" i="5"/>
  <c r="H1517" i="5"/>
  <c r="F1517" i="5"/>
  <c r="J1517" i="5"/>
  <c r="I1517" i="5"/>
  <c r="G1517" i="5"/>
  <c r="R1517" i="5"/>
  <c r="E1517" i="5"/>
  <c r="X1517" i="5"/>
  <c r="G1518" i="5"/>
  <c r="F1518" i="5"/>
  <c r="H1518" i="5"/>
  <c r="I1518" i="5"/>
  <c r="J1518" i="5"/>
  <c r="R1518" i="5"/>
  <c r="E1518" i="5"/>
  <c r="X1518" i="5"/>
  <c r="G1519" i="5"/>
  <c r="H1519" i="5"/>
  <c r="R1519" i="5"/>
  <c r="F1519" i="5"/>
  <c r="J1519" i="5"/>
  <c r="I1519" i="5"/>
  <c r="E1519" i="5"/>
  <c r="X1519" i="5"/>
  <c r="G1520" i="5"/>
  <c r="F1520" i="5"/>
  <c r="H1520" i="5"/>
  <c r="I1520" i="5"/>
  <c r="J1520" i="5"/>
  <c r="R1520" i="5"/>
  <c r="E1520" i="5"/>
  <c r="X1520" i="5"/>
  <c r="H1521" i="5"/>
  <c r="R1521" i="5"/>
  <c r="G1521" i="5"/>
  <c r="J1521" i="5"/>
  <c r="I1521" i="5"/>
  <c r="F1521" i="5"/>
  <c r="E1521" i="5"/>
  <c r="X1521" i="5"/>
  <c r="G1522" i="5"/>
  <c r="F1522" i="5"/>
  <c r="I1522" i="5"/>
  <c r="J1522" i="5"/>
  <c r="R1522" i="5"/>
  <c r="H1522" i="5"/>
  <c r="E1522" i="5"/>
  <c r="X1522" i="5"/>
  <c r="G1523" i="5"/>
  <c r="R1523" i="5"/>
  <c r="F1523" i="5"/>
  <c r="J1523" i="5"/>
  <c r="H1523" i="5"/>
  <c r="I1523" i="5"/>
  <c r="E1523" i="5"/>
  <c r="X1523" i="5"/>
  <c r="G1524" i="5"/>
  <c r="F1524" i="5"/>
  <c r="H1524" i="5"/>
  <c r="I1524" i="5"/>
  <c r="R1524" i="5"/>
  <c r="J1524" i="5"/>
  <c r="E1524" i="5"/>
  <c r="X1524" i="5"/>
  <c r="G1525" i="5"/>
  <c r="H1525" i="5"/>
  <c r="J1525" i="5"/>
  <c r="R1525" i="5"/>
  <c r="I1525" i="5"/>
  <c r="F1525" i="5"/>
  <c r="E1525" i="5"/>
  <c r="X1525" i="5"/>
  <c r="R1526" i="5"/>
  <c r="G1526" i="5"/>
  <c r="I1526" i="5"/>
  <c r="H1526" i="5"/>
  <c r="F1526" i="5"/>
  <c r="J1526" i="5"/>
  <c r="E1526" i="5"/>
  <c r="X1526" i="5"/>
  <c r="G1527" i="5"/>
  <c r="H1527" i="5"/>
  <c r="J1527" i="5"/>
  <c r="R1527" i="5"/>
  <c r="F1527" i="5"/>
  <c r="I1527" i="5"/>
  <c r="E1527" i="5"/>
  <c r="X1527" i="5"/>
  <c r="R1528" i="5"/>
  <c r="J1528" i="5"/>
  <c r="G1528" i="5"/>
  <c r="I1528" i="5"/>
  <c r="H1528" i="5"/>
  <c r="F1528" i="5"/>
  <c r="E1528" i="5"/>
  <c r="X1528" i="5"/>
  <c r="G1529" i="5"/>
  <c r="I1529" i="5"/>
  <c r="H1529" i="5"/>
  <c r="J1529" i="5"/>
  <c r="R1529" i="5"/>
  <c r="F1529" i="5"/>
  <c r="E1529" i="5"/>
  <c r="X1529" i="5"/>
  <c r="G1530" i="5"/>
  <c r="F1530" i="5"/>
  <c r="H1530" i="5"/>
  <c r="R1530" i="5"/>
  <c r="I1530" i="5"/>
  <c r="J1530" i="5"/>
  <c r="E1530" i="5"/>
  <c r="X1530" i="5"/>
  <c r="G1531" i="5"/>
  <c r="J1531" i="5"/>
  <c r="H1531" i="5"/>
  <c r="I1531" i="5"/>
  <c r="R1531" i="5"/>
  <c r="F1531" i="5"/>
  <c r="E1531" i="5"/>
  <c r="X1531" i="5"/>
  <c r="F1532" i="5"/>
  <c r="R1532" i="5"/>
  <c r="G1532" i="5"/>
  <c r="I1532" i="5"/>
  <c r="J1532" i="5"/>
  <c r="H1532" i="5"/>
  <c r="E1532" i="5"/>
  <c r="X1532" i="5"/>
  <c r="F1533" i="5"/>
  <c r="R1533" i="5"/>
  <c r="J1533" i="5"/>
  <c r="H1533" i="5"/>
  <c r="G1533" i="5"/>
  <c r="I1533" i="5"/>
  <c r="E1533" i="5"/>
  <c r="X1533" i="5"/>
  <c r="G1534" i="5"/>
  <c r="H1534" i="5"/>
  <c r="I1534" i="5"/>
  <c r="J1534" i="5"/>
  <c r="F1534" i="5"/>
  <c r="R1534" i="5"/>
  <c r="E1534" i="5"/>
  <c r="X1534" i="5"/>
  <c r="G1535" i="5"/>
  <c r="J1535" i="5"/>
  <c r="H1535" i="5"/>
  <c r="R1535" i="5"/>
  <c r="F1535" i="5"/>
  <c r="I1535" i="5"/>
  <c r="E1535" i="5"/>
  <c r="X1535" i="5"/>
  <c r="G1536" i="5"/>
  <c r="H1536" i="5"/>
  <c r="R1536" i="5"/>
  <c r="J1536" i="5"/>
  <c r="I1536" i="5"/>
  <c r="F1536" i="5"/>
  <c r="E1536" i="5"/>
  <c r="X1536" i="5"/>
  <c r="V1537" i="5"/>
  <c r="G1538" i="5"/>
  <c r="F1538" i="5"/>
  <c r="I1538" i="5"/>
  <c r="J1538" i="5"/>
  <c r="R1538" i="5"/>
  <c r="H1538" i="5"/>
  <c r="E1538" i="5"/>
  <c r="X1538" i="5"/>
  <c r="G1539" i="5"/>
  <c r="R1539" i="5"/>
  <c r="F1539" i="5"/>
  <c r="I1539" i="5"/>
  <c r="J1539" i="5"/>
  <c r="H1539" i="5"/>
  <c r="E1539" i="5"/>
  <c r="X1539" i="5"/>
  <c r="G1540" i="5"/>
  <c r="J1540" i="5"/>
  <c r="R1540" i="5"/>
  <c r="F1540" i="5"/>
  <c r="H1540" i="5"/>
  <c r="I1540" i="5"/>
  <c r="E1540" i="5"/>
  <c r="X1540" i="5"/>
  <c r="G1541" i="5"/>
  <c r="F1541" i="5"/>
  <c r="H1541" i="5"/>
  <c r="I1541" i="5"/>
  <c r="J1541" i="5"/>
  <c r="R1541" i="5"/>
  <c r="E1541" i="5"/>
  <c r="X1541" i="5"/>
  <c r="G1542" i="5"/>
  <c r="F1542" i="5"/>
  <c r="H1542" i="5"/>
  <c r="I1542" i="5"/>
  <c r="J1542" i="5"/>
  <c r="R1542" i="5"/>
  <c r="E1542" i="5"/>
  <c r="X1542" i="5"/>
  <c r="G1543" i="5"/>
  <c r="I1543" i="5"/>
  <c r="J1543" i="5"/>
  <c r="R1543" i="5"/>
  <c r="F1543" i="5"/>
  <c r="H1543" i="5"/>
  <c r="E1543" i="5"/>
  <c r="X1543" i="5"/>
  <c r="G1544" i="5"/>
  <c r="R1544" i="5"/>
  <c r="H1544" i="5"/>
  <c r="F1544" i="5"/>
  <c r="I1544" i="5"/>
  <c r="J1544" i="5"/>
  <c r="E1544" i="5"/>
  <c r="X1544" i="5"/>
  <c r="V1545" i="5"/>
  <c r="G1546" i="5"/>
  <c r="R1546" i="5"/>
  <c r="F1546" i="5"/>
  <c r="I1546" i="5"/>
  <c r="H1546" i="5"/>
  <c r="J1546" i="5"/>
  <c r="E1546" i="5"/>
  <c r="X1546" i="5"/>
  <c r="H1547" i="5"/>
  <c r="J1547" i="5"/>
  <c r="G1547" i="5"/>
  <c r="I1547" i="5"/>
  <c r="F1547" i="5"/>
  <c r="R1547" i="5"/>
  <c r="E1547" i="5"/>
  <c r="X1547" i="5"/>
  <c r="F1548" i="5"/>
  <c r="H1548" i="5"/>
  <c r="R1548" i="5"/>
  <c r="G1548" i="5"/>
  <c r="I1548" i="5"/>
  <c r="J1548" i="5"/>
  <c r="E1548" i="5"/>
  <c r="X1548" i="5"/>
  <c r="G1549" i="5"/>
  <c r="R1549" i="5"/>
  <c r="F1549" i="5"/>
  <c r="H1549" i="5"/>
  <c r="I1549" i="5"/>
  <c r="J1549" i="5"/>
  <c r="E1549" i="5"/>
  <c r="X1549" i="5"/>
  <c r="R1550" i="5"/>
  <c r="J1550" i="5"/>
  <c r="H1550" i="5"/>
  <c r="F1550" i="5"/>
  <c r="G1550" i="5"/>
  <c r="I1550" i="5"/>
  <c r="E1550" i="5"/>
  <c r="X1550" i="5"/>
  <c r="V1551" i="5"/>
  <c r="I1552" i="5"/>
  <c r="J1552" i="5"/>
  <c r="R1552" i="5"/>
  <c r="G1552" i="5"/>
  <c r="H1552" i="5"/>
  <c r="F1552" i="5"/>
  <c r="E1552" i="5"/>
  <c r="X1552" i="5"/>
  <c r="G1553" i="5"/>
  <c r="J1553" i="5"/>
  <c r="I1553" i="5"/>
  <c r="H1553" i="5"/>
  <c r="F1553" i="5"/>
  <c r="R1553" i="5"/>
  <c r="E1553" i="5"/>
  <c r="X1553" i="5"/>
  <c r="G1554" i="5"/>
  <c r="H1554" i="5"/>
  <c r="I1554" i="5"/>
  <c r="J1554" i="5"/>
  <c r="R1554" i="5"/>
  <c r="F1554" i="5"/>
  <c r="E1554" i="5"/>
  <c r="X1554" i="5"/>
  <c r="F1555" i="5"/>
  <c r="G1555" i="5"/>
  <c r="H1555" i="5"/>
  <c r="I1555" i="5"/>
  <c r="J1555" i="5"/>
  <c r="R1555" i="5"/>
  <c r="E1555" i="5"/>
  <c r="X1555" i="5"/>
  <c r="G1556" i="5"/>
  <c r="F1556" i="5"/>
  <c r="H1556" i="5"/>
  <c r="I1556" i="5"/>
  <c r="J1556" i="5"/>
  <c r="R1556" i="5"/>
  <c r="E1556" i="5"/>
  <c r="X1556" i="5"/>
  <c r="G1557" i="5"/>
  <c r="J1557" i="5"/>
  <c r="R1557" i="5"/>
  <c r="H1557" i="5"/>
  <c r="F1557" i="5"/>
  <c r="I1557" i="5"/>
  <c r="E1557" i="5"/>
  <c r="X1557" i="5"/>
  <c r="R1558" i="5"/>
  <c r="J1558" i="5"/>
  <c r="G1558" i="5"/>
  <c r="I1558" i="5"/>
  <c r="H1558" i="5"/>
  <c r="F1558" i="5"/>
  <c r="E1558" i="5"/>
  <c r="X1558" i="5"/>
  <c r="R1559" i="5"/>
  <c r="F1559" i="5"/>
  <c r="H1559" i="5"/>
  <c r="G1559" i="5"/>
  <c r="I1559" i="5"/>
  <c r="J1559" i="5"/>
  <c r="E1559" i="5"/>
  <c r="X1559" i="5"/>
  <c r="F1560" i="5"/>
  <c r="I1560" i="5"/>
  <c r="H1560" i="5"/>
  <c r="G1560" i="5"/>
  <c r="J1560" i="5"/>
  <c r="R1560" i="5"/>
  <c r="E1560" i="5"/>
  <c r="X1560" i="5"/>
  <c r="G1561" i="5"/>
  <c r="J1561" i="5"/>
  <c r="R1561" i="5"/>
  <c r="H1561" i="5"/>
  <c r="F1561" i="5"/>
  <c r="I1561" i="5"/>
  <c r="E1561" i="5"/>
  <c r="X1561" i="5"/>
  <c r="R1562" i="5"/>
  <c r="G1562" i="5"/>
  <c r="F1562" i="5"/>
  <c r="J1562" i="5"/>
  <c r="H1562" i="5"/>
  <c r="I1562" i="5"/>
  <c r="E1562" i="5"/>
  <c r="X1562" i="5"/>
  <c r="G1563" i="5"/>
  <c r="J1563" i="5"/>
  <c r="R1563" i="5"/>
  <c r="F1563" i="5"/>
  <c r="H1563" i="5"/>
  <c r="I1563" i="5"/>
  <c r="E1563" i="5"/>
  <c r="X1563" i="5"/>
  <c r="R1564" i="5"/>
  <c r="H1564" i="5"/>
  <c r="G1564" i="5"/>
  <c r="J1564" i="5"/>
  <c r="I1564" i="5"/>
  <c r="F1564" i="5"/>
  <c r="E1564" i="5"/>
  <c r="X1564" i="5"/>
  <c r="G1565" i="5"/>
  <c r="J1565" i="5"/>
  <c r="R1565" i="5"/>
  <c r="H1565" i="5"/>
  <c r="F1565" i="5"/>
  <c r="I1565" i="5"/>
  <c r="E1565" i="5"/>
  <c r="X1565" i="5"/>
  <c r="H1566" i="5"/>
  <c r="F1566" i="5"/>
  <c r="R1566" i="5"/>
  <c r="I1566" i="5"/>
  <c r="J1566" i="5"/>
  <c r="G1566" i="5"/>
  <c r="E1566" i="5"/>
  <c r="X1566" i="5"/>
  <c r="R1567" i="5"/>
  <c r="F1567" i="5"/>
  <c r="H1567" i="5"/>
  <c r="J1567" i="5"/>
  <c r="G1567" i="5"/>
  <c r="I1567" i="5"/>
  <c r="E1567" i="5"/>
  <c r="X1567" i="5"/>
  <c r="I1568" i="5"/>
  <c r="R1568" i="5"/>
  <c r="H1568" i="5"/>
  <c r="G1568" i="5"/>
  <c r="J1568" i="5"/>
  <c r="F1568" i="5"/>
  <c r="E1568" i="5"/>
  <c r="X1568" i="5"/>
  <c r="G1569" i="5"/>
  <c r="J1569" i="5"/>
  <c r="R1569" i="5"/>
  <c r="H1569" i="5"/>
  <c r="F1569" i="5"/>
  <c r="I1569" i="5"/>
  <c r="E1569" i="5"/>
  <c r="X1569" i="5"/>
  <c r="G1570" i="5"/>
  <c r="H1570" i="5"/>
  <c r="I1570" i="5"/>
  <c r="J1570" i="5"/>
  <c r="R1570" i="5"/>
  <c r="F1570" i="5"/>
  <c r="E1570" i="5"/>
  <c r="X1570" i="5"/>
  <c r="R1571" i="5"/>
  <c r="J1571" i="5"/>
  <c r="I1571" i="5"/>
  <c r="H1571" i="5"/>
  <c r="G1571" i="5"/>
  <c r="F1571" i="5"/>
  <c r="E1571" i="5"/>
  <c r="X1571" i="5"/>
  <c r="H1572" i="5"/>
  <c r="J1572" i="5"/>
  <c r="F1572" i="5"/>
  <c r="R1572" i="5"/>
  <c r="G1572" i="5"/>
  <c r="I1572" i="5"/>
  <c r="E1572" i="5"/>
  <c r="X1572" i="5"/>
  <c r="G1573" i="5"/>
  <c r="J1573" i="5"/>
  <c r="R1573" i="5"/>
  <c r="H1573" i="5"/>
  <c r="F1573" i="5"/>
  <c r="I1573" i="5"/>
  <c r="E1573" i="5"/>
  <c r="X1573" i="5"/>
  <c r="I1574" i="5"/>
  <c r="J1574" i="5"/>
  <c r="R1574" i="5"/>
  <c r="G1574" i="5"/>
  <c r="H1574" i="5"/>
  <c r="F1574" i="5"/>
  <c r="E1574" i="5"/>
  <c r="X1574" i="5"/>
  <c r="J1575" i="5"/>
  <c r="F1575" i="5"/>
  <c r="H1575" i="5"/>
  <c r="G1575" i="5"/>
  <c r="R1575" i="5"/>
  <c r="I1575" i="5"/>
  <c r="E1575" i="5"/>
  <c r="X1575" i="5"/>
  <c r="G1576" i="5"/>
  <c r="F1576" i="5"/>
  <c r="H1576" i="5"/>
  <c r="I1576" i="5"/>
  <c r="J1576" i="5"/>
  <c r="R1576" i="5"/>
  <c r="E1576" i="5"/>
  <c r="X1576" i="5"/>
  <c r="G1577" i="5"/>
  <c r="F1577" i="5"/>
  <c r="H1577" i="5"/>
  <c r="J1577" i="5"/>
  <c r="R1577" i="5"/>
  <c r="I1577" i="5"/>
  <c r="E1577" i="5"/>
  <c r="X1577" i="5"/>
  <c r="I1578" i="5"/>
  <c r="H1578" i="5"/>
  <c r="F1578" i="5"/>
  <c r="G1578" i="5"/>
  <c r="J1578" i="5"/>
  <c r="R1578" i="5"/>
  <c r="E1578" i="5"/>
  <c r="X1578" i="5"/>
  <c r="H1579" i="5"/>
  <c r="F1579" i="5"/>
  <c r="R1579" i="5"/>
  <c r="J1579" i="5"/>
  <c r="G1579" i="5"/>
  <c r="I1579" i="5"/>
  <c r="E1579" i="5"/>
  <c r="X1579" i="5"/>
  <c r="R1580" i="5"/>
  <c r="I1580" i="5"/>
  <c r="G1580" i="5"/>
  <c r="H1580" i="5"/>
  <c r="F1580" i="5"/>
  <c r="J1580" i="5"/>
  <c r="E1580" i="5"/>
  <c r="X1580" i="5"/>
  <c r="G1581" i="5"/>
  <c r="J1581" i="5"/>
  <c r="R1581" i="5"/>
  <c r="H1581" i="5"/>
  <c r="F1581" i="5"/>
  <c r="I1581" i="5"/>
  <c r="E1581" i="5"/>
  <c r="X1581" i="5"/>
  <c r="R1582" i="5"/>
  <c r="H1582" i="5"/>
  <c r="G1582" i="5"/>
  <c r="F1582" i="5"/>
  <c r="J1582" i="5"/>
  <c r="I1582" i="5"/>
  <c r="E1582" i="5"/>
  <c r="X1582" i="5"/>
  <c r="I1583" i="5"/>
  <c r="R1583" i="5"/>
  <c r="F1583" i="5"/>
  <c r="G1583" i="5"/>
  <c r="H1583" i="5"/>
  <c r="J1583" i="5"/>
  <c r="E1583" i="5"/>
  <c r="X1583" i="5"/>
  <c r="R1584" i="5"/>
  <c r="F1584" i="5"/>
  <c r="G1584" i="5"/>
  <c r="H1584" i="5"/>
  <c r="J1584" i="5"/>
  <c r="I1584" i="5"/>
  <c r="E1584" i="5"/>
  <c r="X1584" i="5"/>
  <c r="G1585" i="5"/>
  <c r="J1585" i="5"/>
  <c r="R1585" i="5"/>
  <c r="H1585" i="5"/>
  <c r="F1585" i="5"/>
  <c r="I1585" i="5"/>
  <c r="E1585" i="5"/>
  <c r="X1585" i="5"/>
  <c r="G1586" i="5"/>
  <c r="H1586" i="5"/>
  <c r="I1586" i="5"/>
  <c r="J1586" i="5"/>
  <c r="R1586" i="5"/>
  <c r="F1586" i="5"/>
  <c r="E1586" i="5"/>
  <c r="X1586" i="5"/>
  <c r="F1587" i="5"/>
  <c r="J1587" i="5"/>
  <c r="R1587" i="5"/>
  <c r="G1587" i="5"/>
  <c r="H1587" i="5"/>
  <c r="I1587" i="5"/>
  <c r="E1587" i="5"/>
  <c r="X1587" i="5"/>
  <c r="F1588" i="5"/>
  <c r="R1588" i="5"/>
  <c r="H1588" i="5"/>
  <c r="G1588" i="5"/>
  <c r="I1588" i="5"/>
  <c r="J1588" i="5"/>
  <c r="E1588" i="5"/>
  <c r="X1588" i="5"/>
  <c r="G1589" i="5"/>
  <c r="J1589" i="5"/>
  <c r="R1589" i="5"/>
  <c r="H1589" i="5"/>
  <c r="F1589" i="5"/>
  <c r="I1589" i="5"/>
  <c r="E1589" i="5"/>
  <c r="X1589" i="5"/>
  <c r="J1590" i="5"/>
  <c r="H1590" i="5"/>
  <c r="R1590" i="5"/>
  <c r="F1590" i="5"/>
  <c r="G1590" i="5"/>
  <c r="I1590" i="5"/>
  <c r="E1590" i="5"/>
  <c r="X1590" i="5"/>
  <c r="J1591" i="5"/>
  <c r="G1591" i="5"/>
  <c r="R1591" i="5"/>
  <c r="I1591" i="5"/>
  <c r="H1591" i="5"/>
  <c r="F1591" i="5"/>
  <c r="E1591" i="5"/>
  <c r="X1591" i="5"/>
  <c r="F1592" i="5"/>
  <c r="G1592" i="5"/>
  <c r="J1592" i="5"/>
  <c r="R1592" i="5"/>
  <c r="I1592" i="5"/>
  <c r="H1592" i="5"/>
  <c r="E1592" i="5"/>
  <c r="X1592" i="5"/>
  <c r="G1593" i="5"/>
  <c r="R1593" i="5"/>
  <c r="H1593" i="5"/>
  <c r="F1593" i="5"/>
  <c r="J1593" i="5"/>
  <c r="I1593" i="5"/>
  <c r="E1593" i="5"/>
  <c r="X1593" i="5"/>
  <c r="J1594" i="5"/>
  <c r="I1594" i="5"/>
  <c r="H1594" i="5"/>
  <c r="F1594" i="5"/>
  <c r="R1594" i="5"/>
  <c r="G1594" i="5"/>
  <c r="E1594" i="5"/>
  <c r="X1594" i="5"/>
  <c r="G1595" i="5"/>
  <c r="J1595" i="5"/>
  <c r="R1595" i="5"/>
  <c r="F1595" i="5"/>
  <c r="H1595" i="5"/>
  <c r="I1595" i="5"/>
  <c r="E1595" i="5"/>
  <c r="X1595" i="5"/>
  <c r="F1596" i="5"/>
  <c r="J1596" i="5"/>
  <c r="R1596" i="5"/>
  <c r="G1596" i="5"/>
  <c r="H1596" i="5"/>
  <c r="I1596" i="5"/>
  <c r="E1596" i="5"/>
  <c r="X1596" i="5"/>
  <c r="G1597" i="5"/>
  <c r="J1597" i="5"/>
  <c r="R1597" i="5"/>
  <c r="H1597" i="5"/>
  <c r="F1597" i="5"/>
  <c r="I1597" i="5"/>
  <c r="E1597" i="5"/>
  <c r="X1597" i="5"/>
  <c r="H1598" i="5"/>
  <c r="F1598" i="5"/>
  <c r="R1598" i="5"/>
  <c r="J1598" i="5"/>
  <c r="G1598" i="5"/>
  <c r="I1598" i="5"/>
  <c r="E1598" i="5"/>
  <c r="X1598" i="5"/>
  <c r="F1599" i="5"/>
  <c r="H1599" i="5"/>
  <c r="J1599" i="5"/>
  <c r="R1599" i="5"/>
  <c r="I1599" i="5"/>
  <c r="G1599" i="5"/>
  <c r="E1599" i="5"/>
  <c r="X1599" i="5"/>
  <c r="V1600" i="5"/>
  <c r="G1601" i="5"/>
  <c r="J1601" i="5"/>
  <c r="R1601" i="5"/>
  <c r="H1601" i="5"/>
  <c r="F1601" i="5"/>
  <c r="I1601" i="5"/>
  <c r="E1601" i="5"/>
  <c r="X1601" i="5"/>
  <c r="G1602" i="5"/>
  <c r="H1602" i="5"/>
  <c r="I1602" i="5"/>
  <c r="J1602" i="5"/>
  <c r="R1602" i="5"/>
  <c r="F1602" i="5"/>
  <c r="E1602" i="5"/>
  <c r="X1602" i="5"/>
  <c r="J1603" i="5"/>
  <c r="I1603" i="5"/>
  <c r="R1603" i="5"/>
  <c r="F1603" i="5"/>
  <c r="H1603" i="5"/>
  <c r="G1603" i="5"/>
  <c r="E1603" i="5"/>
  <c r="X1603" i="5"/>
  <c r="I1604" i="5"/>
  <c r="R1604" i="5"/>
  <c r="H1604" i="5"/>
  <c r="F1604" i="5"/>
  <c r="J1604" i="5"/>
  <c r="G1604" i="5"/>
  <c r="E1604" i="5"/>
  <c r="X1604" i="5"/>
  <c r="G1605" i="5"/>
  <c r="J1605" i="5"/>
  <c r="R1605" i="5"/>
  <c r="H1605" i="5"/>
  <c r="F1605" i="5"/>
  <c r="I1605" i="5"/>
  <c r="E1605" i="5"/>
  <c r="X1605" i="5"/>
  <c r="I1606" i="5"/>
  <c r="H1606" i="5"/>
  <c r="F1606" i="5"/>
  <c r="J1606" i="5"/>
  <c r="G1606" i="5"/>
  <c r="R1606" i="5"/>
  <c r="E1606" i="5"/>
  <c r="X1606" i="5"/>
  <c r="I1607" i="5"/>
  <c r="F1607" i="5"/>
  <c r="G1607" i="5"/>
  <c r="H1607" i="5"/>
  <c r="R1607" i="5"/>
  <c r="J1607" i="5"/>
  <c r="E1607" i="5"/>
  <c r="X1607" i="5"/>
  <c r="H1608" i="5"/>
  <c r="G1608" i="5"/>
  <c r="R1608" i="5"/>
  <c r="I1608" i="5"/>
  <c r="J1608" i="5"/>
  <c r="F1608" i="5"/>
  <c r="E1608" i="5"/>
  <c r="X1608" i="5"/>
  <c r="F1609" i="5"/>
  <c r="J1609" i="5"/>
  <c r="R1609" i="5"/>
  <c r="G1609" i="5"/>
  <c r="H1609" i="5"/>
  <c r="I1609" i="5"/>
  <c r="E1609" i="5"/>
  <c r="X1609" i="5"/>
  <c r="R1610" i="5"/>
  <c r="F1610" i="5"/>
  <c r="G1610" i="5"/>
  <c r="H1610" i="5"/>
  <c r="I1610" i="5"/>
  <c r="J1610" i="5"/>
  <c r="E1610" i="5"/>
  <c r="X1610" i="5"/>
  <c r="I1611" i="5"/>
  <c r="J1611" i="5"/>
  <c r="H1611" i="5"/>
  <c r="F1611" i="5"/>
  <c r="G1611" i="5"/>
  <c r="R1611" i="5"/>
  <c r="E1611" i="5"/>
  <c r="X1611" i="5"/>
  <c r="H1612" i="5"/>
  <c r="G1612" i="5"/>
  <c r="J1612" i="5"/>
  <c r="I1612" i="5"/>
  <c r="R1612" i="5"/>
  <c r="F1612" i="5"/>
  <c r="E1612" i="5"/>
  <c r="X1612" i="5"/>
  <c r="G1613" i="5"/>
  <c r="J1613" i="5"/>
  <c r="R1613" i="5"/>
  <c r="H1613" i="5"/>
  <c r="F1613" i="5"/>
  <c r="I1613" i="5"/>
  <c r="E1613" i="5"/>
  <c r="X1613" i="5"/>
  <c r="F1614" i="5"/>
  <c r="R1614" i="5"/>
  <c r="G1614" i="5"/>
  <c r="H1614" i="5"/>
  <c r="I1614" i="5"/>
  <c r="J1614" i="5"/>
  <c r="E1614" i="5"/>
  <c r="X1614" i="5"/>
  <c r="I1615" i="5"/>
  <c r="F1615" i="5"/>
  <c r="H1615" i="5"/>
  <c r="J1615" i="5"/>
  <c r="G1615" i="5"/>
  <c r="R1615" i="5"/>
  <c r="E1615" i="5"/>
  <c r="X1615" i="5"/>
  <c r="J1616" i="5"/>
  <c r="R1616" i="5"/>
  <c r="I1616" i="5"/>
  <c r="G1616" i="5"/>
  <c r="F1616" i="5"/>
  <c r="H1616" i="5"/>
  <c r="E1616" i="5"/>
  <c r="X1616" i="5"/>
  <c r="G1617" i="5"/>
  <c r="J1617" i="5"/>
  <c r="R1617" i="5"/>
  <c r="H1617" i="5"/>
  <c r="F1617" i="5"/>
  <c r="I1617" i="5"/>
  <c r="E1617" i="5"/>
  <c r="X1617" i="5"/>
  <c r="G1618" i="5"/>
  <c r="H1618" i="5"/>
  <c r="I1618" i="5"/>
  <c r="J1618" i="5"/>
  <c r="R1618" i="5"/>
  <c r="F1618" i="5"/>
  <c r="E1618" i="5"/>
  <c r="X1618" i="5"/>
  <c r="F1619" i="5"/>
  <c r="H1619" i="5"/>
  <c r="J1619" i="5"/>
  <c r="R1619" i="5"/>
  <c r="G1619" i="5"/>
  <c r="I1619" i="5"/>
  <c r="E1619" i="5"/>
  <c r="X1619" i="5"/>
  <c r="G1620" i="5"/>
  <c r="F1620" i="5"/>
  <c r="H1620" i="5"/>
  <c r="I1620" i="5"/>
  <c r="J1620" i="5"/>
  <c r="R1620" i="5"/>
  <c r="E1620" i="5"/>
  <c r="X1620" i="5"/>
  <c r="G1621" i="5"/>
  <c r="J1621" i="5"/>
  <c r="R1621" i="5"/>
  <c r="H1621" i="5"/>
  <c r="F1621" i="5"/>
  <c r="I1621" i="5"/>
  <c r="E1621" i="5"/>
  <c r="X1621" i="5"/>
  <c r="H1622" i="5"/>
  <c r="F1622" i="5"/>
  <c r="G1622" i="5"/>
  <c r="I1622" i="5"/>
  <c r="J1622" i="5"/>
  <c r="R1622" i="5"/>
  <c r="E1622" i="5"/>
  <c r="X1622" i="5"/>
  <c r="J1623" i="5"/>
  <c r="H1623" i="5"/>
  <c r="I1623" i="5"/>
  <c r="G1623" i="5"/>
  <c r="R1623" i="5"/>
  <c r="F1623" i="5"/>
  <c r="E1623" i="5"/>
  <c r="X1623" i="5"/>
  <c r="F1624" i="5"/>
  <c r="I1624" i="5"/>
  <c r="R1624" i="5"/>
  <c r="J1624" i="5"/>
  <c r="G1624" i="5"/>
  <c r="H1624" i="5"/>
  <c r="E1624" i="5"/>
  <c r="X1624" i="5"/>
  <c r="G1625" i="5"/>
  <c r="R1625" i="5"/>
  <c r="J1625" i="5"/>
  <c r="I1625" i="5"/>
  <c r="F1625" i="5"/>
  <c r="H1625" i="5"/>
  <c r="E1625" i="5"/>
  <c r="X1625" i="5"/>
  <c r="R1626" i="5"/>
  <c r="G1626" i="5"/>
  <c r="J1626" i="5"/>
  <c r="I1626" i="5"/>
  <c r="F1626" i="5"/>
  <c r="H1626" i="5"/>
  <c r="E1626" i="5"/>
  <c r="X1626" i="5"/>
  <c r="H1627" i="5"/>
  <c r="F1627" i="5"/>
  <c r="G1627" i="5"/>
  <c r="R1627" i="5"/>
  <c r="I1627" i="5"/>
  <c r="J1627" i="5"/>
  <c r="E1627" i="5"/>
  <c r="X1627" i="5"/>
  <c r="G1628" i="5"/>
  <c r="H1628" i="5"/>
  <c r="I1628" i="5"/>
  <c r="J1628" i="5"/>
  <c r="R1628" i="5"/>
  <c r="F1628" i="5"/>
  <c r="E1628" i="5"/>
  <c r="X1628" i="5"/>
  <c r="G1629" i="5"/>
  <c r="R1629" i="5"/>
  <c r="J1629" i="5"/>
  <c r="F1629" i="5"/>
  <c r="H1629" i="5"/>
  <c r="I1629" i="5"/>
  <c r="E1629" i="5"/>
  <c r="X1629" i="5"/>
  <c r="J1630" i="5"/>
  <c r="H1630" i="5"/>
  <c r="I1630" i="5"/>
  <c r="R1630" i="5"/>
  <c r="G1630" i="5"/>
  <c r="F1630" i="5"/>
  <c r="E1630" i="5"/>
  <c r="X1630" i="5"/>
  <c r="G1631" i="5"/>
  <c r="F1631" i="5"/>
  <c r="H1631" i="5"/>
  <c r="I1631" i="5"/>
  <c r="J1631" i="5"/>
  <c r="R1631" i="5"/>
  <c r="E1631" i="5"/>
  <c r="X1631" i="5"/>
  <c r="G1632" i="5"/>
  <c r="F1632" i="5"/>
  <c r="H1632" i="5"/>
  <c r="I1632" i="5"/>
  <c r="J1632" i="5"/>
  <c r="R1632" i="5"/>
  <c r="E1632" i="5"/>
  <c r="X1632" i="5"/>
  <c r="F1633" i="5"/>
  <c r="I1633" i="5"/>
  <c r="J1633" i="5"/>
  <c r="G1633" i="5"/>
  <c r="R1633" i="5"/>
  <c r="H1633" i="5"/>
  <c r="E1633" i="5"/>
  <c r="X1633" i="5"/>
  <c r="G1634" i="5"/>
  <c r="J1634" i="5"/>
  <c r="R1634" i="5"/>
  <c r="F1634" i="5"/>
  <c r="H1634" i="5"/>
  <c r="I1634" i="5"/>
  <c r="E1634" i="5"/>
  <c r="X1634" i="5"/>
  <c r="F1635" i="5"/>
  <c r="R1635" i="5"/>
  <c r="I1635" i="5"/>
  <c r="J1635" i="5"/>
  <c r="G1635" i="5"/>
  <c r="H1635" i="5"/>
  <c r="E1635" i="5"/>
  <c r="X1635" i="5"/>
  <c r="G1636" i="5"/>
  <c r="H1636" i="5"/>
  <c r="I1636" i="5"/>
  <c r="J1636" i="5"/>
  <c r="R1636" i="5"/>
  <c r="F1636" i="5"/>
  <c r="E1636" i="5"/>
  <c r="X1636" i="5"/>
  <c r="I1637" i="5"/>
  <c r="G1637" i="5"/>
  <c r="R1637" i="5"/>
  <c r="J1637" i="5"/>
  <c r="H1637" i="5"/>
  <c r="F1637" i="5"/>
  <c r="E1637" i="5"/>
  <c r="X1637" i="5"/>
  <c r="G1638" i="5"/>
  <c r="I1638" i="5"/>
  <c r="J1638" i="5"/>
  <c r="R1638" i="5"/>
  <c r="H1638" i="5"/>
  <c r="F1638" i="5"/>
  <c r="E1638" i="5"/>
  <c r="X1638" i="5"/>
  <c r="H1639" i="5"/>
  <c r="F1639" i="5"/>
  <c r="I1639" i="5"/>
  <c r="G1639" i="5"/>
  <c r="J1639" i="5"/>
  <c r="R1639" i="5"/>
  <c r="E1639" i="5"/>
  <c r="X1639" i="5"/>
  <c r="G1640" i="5"/>
  <c r="F1640" i="5"/>
  <c r="H1640" i="5"/>
  <c r="I1640" i="5"/>
  <c r="J1640" i="5"/>
  <c r="R1640" i="5"/>
  <c r="E1640" i="5"/>
  <c r="X1640" i="5"/>
  <c r="J1641" i="5"/>
  <c r="I1641" i="5"/>
  <c r="R1641" i="5"/>
  <c r="H1641" i="5"/>
  <c r="G1641" i="5"/>
  <c r="F1641" i="5"/>
  <c r="E1641" i="5"/>
  <c r="X1641" i="5"/>
  <c r="F1642" i="5"/>
  <c r="J1642" i="5"/>
  <c r="H1642" i="5"/>
  <c r="G1642" i="5"/>
  <c r="R1642" i="5"/>
  <c r="I1642" i="5"/>
  <c r="E1642" i="5"/>
  <c r="X1642" i="5"/>
  <c r="G1643" i="5"/>
  <c r="F1643" i="5"/>
  <c r="H1643" i="5"/>
  <c r="I1643" i="5"/>
  <c r="J1643" i="5"/>
  <c r="R1643" i="5"/>
  <c r="E1643" i="5"/>
  <c r="X1643" i="5"/>
  <c r="I1644" i="5"/>
  <c r="J1644" i="5"/>
  <c r="R1644" i="5"/>
  <c r="F1644" i="5"/>
  <c r="H1644" i="5"/>
  <c r="G1644" i="5"/>
  <c r="E1644" i="5"/>
  <c r="X1644" i="5"/>
  <c r="G1645" i="5"/>
  <c r="H1645" i="5"/>
  <c r="F1645" i="5"/>
  <c r="R1645" i="5"/>
  <c r="I1645" i="5"/>
  <c r="J1645" i="5"/>
  <c r="E1645" i="5"/>
  <c r="X1645" i="5"/>
  <c r="F1646" i="5"/>
  <c r="G1646" i="5"/>
  <c r="H1646" i="5"/>
  <c r="R1646" i="5"/>
  <c r="J1646" i="5"/>
  <c r="I1646" i="5"/>
  <c r="E1646" i="5"/>
  <c r="X1646" i="5"/>
  <c r="F1647" i="5"/>
  <c r="H1647" i="5"/>
  <c r="R1647" i="5"/>
  <c r="J1647" i="5"/>
  <c r="G1647" i="5"/>
  <c r="I1647" i="5"/>
  <c r="E1647" i="5"/>
  <c r="X1647" i="5"/>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c r="AB2409" i="5"/>
  <c r="V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AB2440" i="5"/>
  <c r="V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c r="R2459" i="5"/>
  <c r="F2459" i="5"/>
  <c r="G2459" i="5"/>
  <c r="I2459" i="5"/>
  <c r="J2459" i="5"/>
  <c r="H2459" i="5"/>
  <c r="E2459" i="5"/>
  <c r="X2459" i="5"/>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G2464" i="5"/>
  <c r="R2464" i="5"/>
  <c r="H2464" i="5"/>
  <c r="F2464" i="5"/>
  <c r="I2464" i="5"/>
  <c r="J2464" i="5"/>
  <c r="E2464" i="5"/>
  <c r="X2464" i="5"/>
  <c r="AB2465" i="5"/>
  <c r="V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c r="AB2470" i="5"/>
  <c r="V2470" i="5"/>
  <c r="I2471" i="5"/>
  <c r="G2471" i="5"/>
  <c r="J2471" i="5"/>
  <c r="R2471" i="5"/>
  <c r="F2471" i="5"/>
  <c r="H2471" i="5"/>
  <c r="E2471" i="5"/>
  <c r="X2471" i="5"/>
  <c r="R2472" i="5"/>
  <c r="G2472" i="5"/>
  <c r="F2472" i="5"/>
  <c r="I2472" i="5"/>
  <c r="J2472" i="5"/>
  <c r="H2472" i="5"/>
  <c r="E2472" i="5"/>
  <c r="X2472" i="5"/>
  <c r="J2473" i="5"/>
  <c r="G2473" i="5"/>
  <c r="F2473" i="5"/>
  <c r="H2473" i="5"/>
  <c r="I2473" i="5"/>
  <c r="R2473" i="5"/>
  <c r="E2473" i="5"/>
  <c r="X2473" i="5"/>
  <c r="R2474" i="5"/>
  <c r="G2474" i="5"/>
  <c r="F2474" i="5"/>
  <c r="J2474" i="5"/>
  <c r="I2474" i="5"/>
  <c r="H2474" i="5"/>
  <c r="E2474" i="5"/>
  <c r="X2474" i="5"/>
  <c r="I2475" i="5"/>
  <c r="G2475" i="5"/>
  <c r="F2475" i="5"/>
  <c r="J2475" i="5"/>
  <c r="R2475" i="5"/>
  <c r="H2475" i="5"/>
  <c r="E2475" i="5"/>
  <c r="X2475" i="5"/>
  <c r="V2476" i="5"/>
  <c r="AB2476" i="5"/>
  <c r="F2477" i="5"/>
  <c r="R2477" i="5"/>
  <c r="G2477" i="5"/>
  <c r="I2477" i="5"/>
  <c r="H2477" i="5"/>
  <c r="J2477" i="5"/>
  <c r="E2477" i="5"/>
  <c r="X2477" i="5"/>
  <c r="J2478" i="5"/>
  <c r="R2478" i="5"/>
  <c r="H2478" i="5"/>
  <c r="G2478" i="5"/>
  <c r="I2478" i="5"/>
  <c r="F2478" i="5"/>
  <c r="E2478" i="5"/>
  <c r="X2478" i="5"/>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c r="G2483" i="5"/>
  <c r="F2483" i="5"/>
  <c r="H2483" i="5"/>
  <c r="R2483" i="5"/>
  <c r="I2483" i="5"/>
  <c r="J2483" i="5"/>
  <c r="E2483" i="5"/>
  <c r="X2483" i="5"/>
  <c r="G2484" i="5"/>
  <c r="I2484" i="5"/>
  <c r="J2484" i="5"/>
  <c r="F2484" i="5"/>
  <c r="H2484" i="5"/>
  <c r="R2484" i="5"/>
  <c r="E2484" i="5"/>
  <c r="X2484" i="5"/>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c r="H2488" i="5"/>
  <c r="F2488" i="5"/>
  <c r="G2488" i="5"/>
  <c r="J2488" i="5"/>
  <c r="R2488" i="5"/>
  <c r="I2488" i="5"/>
  <c r="E2488" i="5"/>
  <c r="X2488" i="5"/>
  <c r="G2489" i="5"/>
  <c r="J2489" i="5"/>
  <c r="R2489" i="5"/>
  <c r="H2489" i="5"/>
  <c r="I2489" i="5"/>
  <c r="F2489" i="5"/>
  <c r="E2489" i="5"/>
  <c r="X2489" i="5"/>
  <c r="I2490" i="5"/>
  <c r="H2490" i="5"/>
  <c r="G2490" i="5"/>
  <c r="J2490" i="5"/>
  <c r="F2490" i="5"/>
  <c r="R2490" i="5"/>
  <c r="E2490" i="5"/>
  <c r="X2490" i="5"/>
  <c r="J2491" i="5"/>
  <c r="I2491" i="5"/>
  <c r="F2491" i="5"/>
  <c r="G2491" i="5"/>
  <c r="H2491" i="5"/>
  <c r="R2491" i="5"/>
  <c r="E2491" i="5"/>
  <c r="X2491" i="5"/>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R9" i="5"/>
  <c r="F9" i="5"/>
  <c r="I9" i="5"/>
  <c r="H9" i="5"/>
  <c r="H10" i="5"/>
  <c r="I10" i="5"/>
  <c r="F10" i="5"/>
  <c r="R10" i="5"/>
  <c r="F11" i="5"/>
  <c r="R11" i="5"/>
  <c r="H11" i="5"/>
  <c r="I11" i="5"/>
  <c r="R12" i="5"/>
  <c r="I12" i="5"/>
  <c r="H12" i="5"/>
  <c r="F12" i="5"/>
  <c r="F13" i="5"/>
  <c r="H13" i="5"/>
  <c r="R13" i="5"/>
  <c r="I13" i="5"/>
  <c r="F14" i="5"/>
  <c r="H14" i="5"/>
  <c r="I14" i="5"/>
  <c r="R14" i="5"/>
  <c r="I15" i="5"/>
  <c r="H15" i="5"/>
  <c r="R15" i="5"/>
  <c r="F15" i="5"/>
  <c r="R16" i="5"/>
  <c r="I16" i="5"/>
  <c r="H16" i="5"/>
  <c r="F16" i="5"/>
  <c r="I17" i="5"/>
  <c r="F17" i="5"/>
  <c r="H17" i="5"/>
  <c r="R17" i="5"/>
  <c r="R18" i="5"/>
  <c r="I18" i="5"/>
  <c r="R19" i="5"/>
  <c r="H19" i="5"/>
  <c r="F19" i="5"/>
  <c r="H21" i="5"/>
  <c r="I21" i="5"/>
  <c r="R22" i="5"/>
  <c r="I22" i="5"/>
  <c r="F23" i="5"/>
  <c r="I23" i="5"/>
  <c r="H23" i="5"/>
  <c r="R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c r="I61" i="5"/>
  <c r="R61" i="5"/>
  <c r="I62" i="5"/>
  <c r="R62" i="5"/>
  <c r="E62" i="5"/>
  <c r="X62" i="5"/>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c r="I79" i="5"/>
  <c r="R79" i="5"/>
  <c r="J79" i="5"/>
  <c r="F79" i="5"/>
  <c r="H79" i="5"/>
  <c r="I81" i="5"/>
  <c r="R81" i="5"/>
  <c r="H82" i="5"/>
  <c r="I82" i="5"/>
  <c r="R82" i="5"/>
  <c r="F83" i="5"/>
  <c r="I83" i="5"/>
  <c r="J83" i="5"/>
  <c r="H83" i="5"/>
  <c r="R83" i="5"/>
  <c r="R85" i="5"/>
  <c r="I85" i="5"/>
  <c r="I86" i="5"/>
  <c r="H86" i="5"/>
  <c r="R86" i="5"/>
  <c r="R89" i="5"/>
  <c r="I89" i="5"/>
  <c r="R90" i="5"/>
  <c r="H90" i="5"/>
  <c r="I90" i="5"/>
  <c r="E92" i="5"/>
  <c r="X92" i="5"/>
  <c r="R92" i="5"/>
  <c r="I93" i="5"/>
  <c r="R93" i="5"/>
  <c r="E93" i="5"/>
  <c r="X93" i="5"/>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c r="I122" i="5"/>
  <c r="E122" i="5"/>
  <c r="X122" i="5"/>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c r="H155" i="5"/>
  <c r="R155" i="5"/>
  <c r="J155" i="5"/>
  <c r="I155" i="5"/>
  <c r="F155" i="5"/>
  <c r="H158" i="5"/>
  <c r="I158" i="5"/>
  <c r="H159" i="5"/>
  <c r="R159" i="5"/>
  <c r="J159" i="5"/>
  <c r="I159" i="5"/>
  <c r="F159" i="5"/>
  <c r="R161" i="5"/>
  <c r="E161" i="5"/>
  <c r="X161" i="5"/>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c r="H169" i="5"/>
  <c r="I169" i="5"/>
  <c r="I170" i="5"/>
  <c r="E170" i="5"/>
  <c r="X170" i="5"/>
  <c r="I171" i="5"/>
  <c r="H171" i="5"/>
  <c r="F171" i="5"/>
  <c r="R171" i="5"/>
  <c r="J171" i="5"/>
  <c r="F173" i="5"/>
  <c r="R173" i="5"/>
  <c r="I174" i="5"/>
  <c r="H174" i="5"/>
  <c r="F177" i="5"/>
  <c r="R177" i="5"/>
  <c r="J179" i="5"/>
  <c r="H179" i="5"/>
  <c r="F179" i="5"/>
  <c r="R179" i="5"/>
  <c r="I179" i="5"/>
  <c r="I182" i="5"/>
  <c r="E182" i="5"/>
  <c r="X182" i="5"/>
  <c r="I183" i="5"/>
  <c r="J183" i="5"/>
  <c r="F183" i="5"/>
  <c r="H183" i="5"/>
  <c r="R183" i="5"/>
  <c r="F185" i="5"/>
  <c r="R185" i="5"/>
  <c r="J187" i="5"/>
  <c r="I187" i="5"/>
  <c r="R187" i="5"/>
  <c r="F187" i="5"/>
  <c r="H187" i="5"/>
  <c r="E190" i="5"/>
  <c r="X190" i="5"/>
  <c r="I190" i="5"/>
  <c r="H190" i="5"/>
  <c r="F191" i="5"/>
  <c r="E191" i="5"/>
  <c r="X191" i="5"/>
  <c r="F193" i="5"/>
  <c r="E193" i="5"/>
  <c r="X193" i="5"/>
  <c r="R193" i="5"/>
  <c r="I194" i="5"/>
  <c r="E194" i="5"/>
  <c r="X194" i="5"/>
  <c r="E195" i="5"/>
  <c r="X195" i="5"/>
  <c r="H195" i="5"/>
  <c r="F195" i="5"/>
  <c r="R195" i="5"/>
  <c r="I195" i="5"/>
  <c r="J195" i="5"/>
  <c r="R197" i="5"/>
  <c r="F197" i="5"/>
  <c r="E197" i="5"/>
  <c r="X197" i="5"/>
  <c r="I198" i="5"/>
  <c r="J198" i="5"/>
  <c r="H198" i="5"/>
  <c r="R198" i="5"/>
  <c r="E198" i="5"/>
  <c r="X198" i="5"/>
  <c r="F198" i="5"/>
  <c r="F199" i="5"/>
  <c r="I199" i="5"/>
  <c r="J199" i="5"/>
  <c r="R199" i="5"/>
  <c r="H199" i="5"/>
  <c r="E199" i="5"/>
  <c r="X199" i="5"/>
  <c r="J201" i="5"/>
  <c r="R201" i="5"/>
  <c r="J203" i="5"/>
  <c r="I203" i="5"/>
  <c r="F203" i="5"/>
  <c r="R203" i="5"/>
  <c r="H203" i="5"/>
  <c r="F205" i="5"/>
  <c r="R205" i="5"/>
  <c r="I212" i="5"/>
  <c r="E212" i="5"/>
  <c r="X212" i="5"/>
  <c r="F212" i="5"/>
  <c r="R212" i="5"/>
  <c r="H212" i="5"/>
  <c r="J212" i="5"/>
  <c r="F213" i="5"/>
  <c r="E213" i="5"/>
  <c r="X213" i="5"/>
  <c r="H214" i="5"/>
  <c r="E214" i="5"/>
  <c r="X214" i="5"/>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c r="R556" i="5"/>
  <c r="J558" i="5"/>
  <c r="I558" i="5"/>
  <c r="H558" i="5"/>
  <c r="E558" i="5"/>
  <c r="X558" i="5"/>
  <c r="F558" i="5"/>
  <c r="R558" i="5"/>
  <c r="R559" i="5"/>
  <c r="F559" i="5"/>
  <c r="J559" i="5"/>
  <c r="H559" i="5"/>
  <c r="E559" i="5"/>
  <c r="X559" i="5"/>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c r="I568" i="5"/>
  <c r="I569" i="5"/>
  <c r="R569" i="5"/>
  <c r="J569" i="5"/>
  <c r="E569" i="5"/>
  <c r="X569" i="5"/>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c r="I618" i="5"/>
  <c r="R618" i="5"/>
  <c r="F618" i="5"/>
  <c r="H618" i="5"/>
  <c r="J618" i="5"/>
  <c r="I620" i="5"/>
  <c r="R620" i="5"/>
  <c r="H620" i="5"/>
  <c r="J620" i="5"/>
  <c r="E620" i="5"/>
  <c r="X620" i="5"/>
  <c r="F620" i="5"/>
  <c r="H622" i="5"/>
  <c r="E622" i="5"/>
  <c r="X622" i="5"/>
  <c r="F622" i="5"/>
  <c r="J622" i="5"/>
  <c r="I622" i="5"/>
  <c r="R622" i="5"/>
  <c r="H624" i="5"/>
  <c r="J624" i="5"/>
  <c r="R624" i="5"/>
  <c r="F624" i="5"/>
  <c r="E624" i="5"/>
  <c r="X624" i="5"/>
  <c r="I624" i="5"/>
  <c r="E626" i="5"/>
  <c r="X626" i="5"/>
  <c r="H626" i="5"/>
  <c r="J626" i="5"/>
  <c r="F626" i="5"/>
  <c r="R626" i="5"/>
  <c r="I626" i="5"/>
  <c r="E628" i="5"/>
  <c r="X628" i="5"/>
  <c r="R628" i="5"/>
  <c r="H628" i="5"/>
  <c r="J628" i="5"/>
  <c r="F628" i="5"/>
  <c r="I628" i="5"/>
  <c r="J629" i="5"/>
  <c r="R629" i="5"/>
  <c r="F629" i="5"/>
  <c r="H629" i="5"/>
  <c r="I629" i="5"/>
  <c r="E629" i="5"/>
  <c r="X629" i="5"/>
  <c r="H630" i="5"/>
  <c r="F630" i="5"/>
  <c r="J630" i="5"/>
  <c r="I630" i="5"/>
  <c r="R630" i="5"/>
  <c r="E630" i="5"/>
  <c r="X630" i="5"/>
  <c r="H632" i="5"/>
  <c r="E632" i="5"/>
  <c r="X632" i="5"/>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c r="I646" i="5"/>
  <c r="J646" i="5"/>
  <c r="F646" i="5"/>
  <c r="R646" i="5"/>
  <c r="H646" i="5"/>
  <c r="E649" i="5"/>
  <c r="X649" i="5"/>
  <c r="I649" i="5"/>
  <c r="H649" i="5"/>
  <c r="F649" i="5"/>
  <c r="J649" i="5"/>
  <c r="R649" i="5"/>
  <c r="J652" i="5"/>
  <c r="E652" i="5"/>
  <c r="X652" i="5"/>
  <c r="F652" i="5"/>
  <c r="I652" i="5"/>
  <c r="H652" i="5"/>
  <c r="R652" i="5"/>
  <c r="I654" i="5"/>
  <c r="H654" i="5"/>
  <c r="R654" i="5"/>
  <c r="J654" i="5"/>
  <c r="E654" i="5"/>
  <c r="X654" i="5"/>
  <c r="F654" i="5"/>
  <c r="R656" i="5"/>
  <c r="F656" i="5"/>
  <c r="H656" i="5"/>
  <c r="I656" i="5"/>
  <c r="J656" i="5"/>
  <c r="E656" i="5"/>
  <c r="X656" i="5"/>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c r="H668" i="5"/>
  <c r="I668" i="5"/>
  <c r="J668" i="5"/>
  <c r="F668" i="5"/>
  <c r="H672" i="5"/>
  <c r="E672" i="5"/>
  <c r="X672" i="5"/>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c r="F682" i="5"/>
  <c r="J682" i="5"/>
  <c r="R682" i="5"/>
  <c r="J683" i="5"/>
  <c r="F683" i="5"/>
  <c r="R683" i="5"/>
  <c r="I683" i="5"/>
  <c r="H683" i="5"/>
  <c r="E683" i="5"/>
  <c r="X683" i="5"/>
  <c r="F685" i="5"/>
  <c r="J685" i="5"/>
  <c r="I685" i="5"/>
  <c r="R685" i="5"/>
  <c r="H685" i="5"/>
  <c r="E685" i="5"/>
  <c r="X685" i="5"/>
  <c r="I686" i="5"/>
  <c r="F686" i="5"/>
  <c r="H686" i="5"/>
  <c r="R686" i="5"/>
  <c r="J686" i="5"/>
  <c r="E686" i="5"/>
  <c r="X686" i="5"/>
  <c r="R688" i="5"/>
  <c r="H688" i="5"/>
  <c r="F688" i="5"/>
  <c r="J688" i="5"/>
  <c r="I688" i="5"/>
  <c r="I689" i="5"/>
  <c r="F689" i="5"/>
  <c r="R689" i="5"/>
  <c r="E689" i="5"/>
  <c r="X689" i="5"/>
  <c r="J689" i="5"/>
  <c r="H689" i="5"/>
  <c r="F690" i="5"/>
  <c r="I690" i="5"/>
  <c r="J690" i="5"/>
  <c r="R690" i="5"/>
  <c r="H690" i="5"/>
  <c r="E690" i="5"/>
  <c r="X690" i="5"/>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c r="H699" i="5"/>
  <c r="F700" i="5"/>
  <c r="R700" i="5"/>
  <c r="H700" i="5"/>
  <c r="E700" i="5"/>
  <c r="X700" i="5"/>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c r="H735" i="5"/>
  <c r="I735" i="5"/>
  <c r="R735" i="5"/>
  <c r="F735" i="5"/>
  <c r="J735" i="5"/>
  <c r="H736" i="5"/>
  <c r="J736" i="5"/>
  <c r="E736" i="5"/>
  <c r="X736" i="5"/>
  <c r="I736" i="5"/>
  <c r="F736" i="5"/>
  <c r="R736" i="5"/>
  <c r="E737" i="5"/>
  <c r="X737" i="5"/>
  <c r="H737" i="5"/>
  <c r="R737" i="5"/>
  <c r="I737" i="5"/>
  <c r="J737" i="5"/>
  <c r="F737" i="5"/>
  <c r="E739" i="5"/>
  <c r="X739" i="5"/>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c r="F746" i="5"/>
  <c r="E746" i="5"/>
  <c r="X746" i="5"/>
  <c r="I747" i="5"/>
  <c r="H747" i="5"/>
  <c r="F747" i="5"/>
  <c r="R747" i="5"/>
  <c r="E747" i="5"/>
  <c r="X747" i="5"/>
  <c r="J747" i="5"/>
  <c r="F748" i="5"/>
  <c r="J748" i="5"/>
  <c r="E748" i="5"/>
  <c r="X748" i="5"/>
  <c r="H748" i="5"/>
  <c r="R748" i="5"/>
  <c r="I748" i="5"/>
  <c r="R750" i="5"/>
  <c r="E750" i="5"/>
  <c r="X750" i="5"/>
  <c r="F751" i="5"/>
  <c r="R751" i="5"/>
  <c r="I751" i="5"/>
  <c r="E751" i="5"/>
  <c r="X751" i="5"/>
  <c r="J751" i="5"/>
  <c r="H751" i="5"/>
  <c r="R752" i="5"/>
  <c r="E752" i="5"/>
  <c r="X752" i="5"/>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c r="I759" i="5"/>
  <c r="J759" i="5"/>
  <c r="H759" i="5"/>
  <c r="F759" i="5"/>
  <c r="H760" i="5"/>
  <c r="J760" i="5"/>
  <c r="E760" i="5"/>
  <c r="X760" i="5"/>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c r="I765" i="5"/>
  <c r="F765" i="5"/>
  <c r="R766" i="5"/>
  <c r="E766" i="5"/>
  <c r="X766" i="5"/>
  <c r="R767" i="5"/>
  <c r="E767" i="5"/>
  <c r="X767" i="5"/>
  <c r="H768" i="5"/>
  <c r="E768" i="5"/>
  <c r="X768" i="5"/>
  <c r="R768" i="5"/>
  <c r="F768" i="5"/>
  <c r="I768" i="5"/>
  <c r="J768" i="5"/>
  <c r="R769" i="5"/>
  <c r="I769" i="5"/>
  <c r="J769" i="5"/>
  <c r="H769" i="5"/>
  <c r="F769" i="5"/>
  <c r="E769" i="5"/>
  <c r="X769" i="5"/>
  <c r="F770" i="5"/>
  <c r="I770" i="5"/>
  <c r="E770" i="5"/>
  <c r="X770" i="5"/>
  <c r="J770" i="5"/>
  <c r="H770" i="5"/>
  <c r="R770" i="5"/>
  <c r="J771" i="5"/>
  <c r="R771" i="5"/>
  <c r="I771" i="5"/>
  <c r="H771" i="5"/>
  <c r="F771" i="5"/>
  <c r="E771" i="5"/>
  <c r="X771" i="5"/>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c r="H812" i="5"/>
  <c r="J812" i="5"/>
  <c r="R812" i="5"/>
  <c r="I813" i="5"/>
  <c r="J813" i="5"/>
  <c r="H813" i="5"/>
  <c r="F813" i="5"/>
  <c r="R813" i="5"/>
  <c r="E813" i="5"/>
  <c r="X813" i="5"/>
  <c r="J815" i="5"/>
  <c r="F815" i="5"/>
  <c r="R815" i="5"/>
  <c r="I815" i="5"/>
  <c r="H815" i="5"/>
  <c r="E815" i="5"/>
  <c r="X815" i="5"/>
  <c r="E816" i="5"/>
  <c r="X816" i="5"/>
  <c r="I816" i="5"/>
  <c r="F816" i="5"/>
  <c r="R816" i="5"/>
  <c r="J816" i="5"/>
  <c r="H816" i="5"/>
  <c r="H819" i="5"/>
  <c r="R819" i="5"/>
  <c r="F819" i="5"/>
  <c r="J819" i="5"/>
  <c r="I819" i="5"/>
  <c r="E819" i="5"/>
  <c r="X819" i="5"/>
  <c r="H820" i="5"/>
  <c r="I820" i="5"/>
  <c r="R820" i="5"/>
  <c r="J820" i="5"/>
  <c r="E820" i="5"/>
  <c r="X820" i="5"/>
  <c r="F820" i="5"/>
  <c r="R821" i="5"/>
  <c r="H821" i="5"/>
  <c r="F821" i="5"/>
  <c r="E821" i="5"/>
  <c r="X821" i="5"/>
  <c r="I821" i="5"/>
  <c r="J821" i="5"/>
  <c r="J822" i="5"/>
  <c r="I822" i="5"/>
  <c r="F822" i="5"/>
  <c r="R822" i="5"/>
  <c r="H822" i="5"/>
  <c r="E824" i="5"/>
  <c r="X824" i="5"/>
  <c r="F824" i="5"/>
  <c r="H824" i="5"/>
  <c r="R824" i="5"/>
  <c r="J824" i="5"/>
  <c r="I824" i="5"/>
  <c r="H825" i="5"/>
  <c r="J825" i="5"/>
  <c r="I825" i="5"/>
  <c r="R825" i="5"/>
  <c r="F825" i="5"/>
  <c r="E825" i="5"/>
  <c r="X825" i="5"/>
  <c r="J826" i="5"/>
  <c r="F826" i="5"/>
  <c r="R826" i="5"/>
  <c r="H826" i="5"/>
  <c r="I826" i="5"/>
  <c r="E827" i="5"/>
  <c r="X827" i="5"/>
  <c r="H827" i="5"/>
  <c r="J827" i="5"/>
  <c r="I827" i="5"/>
  <c r="F827" i="5"/>
  <c r="R827" i="5"/>
  <c r="F828" i="5"/>
  <c r="H828" i="5"/>
  <c r="R828" i="5"/>
  <c r="I828" i="5"/>
  <c r="J828" i="5"/>
  <c r="E828" i="5"/>
  <c r="X828" i="5"/>
  <c r="F829" i="5"/>
  <c r="E829" i="5"/>
  <c r="X829" i="5"/>
  <c r="J830" i="5"/>
  <c r="R830" i="5"/>
  <c r="F830" i="5"/>
  <c r="I830" i="5"/>
  <c r="H830" i="5"/>
  <c r="E830" i="5"/>
  <c r="X830" i="5"/>
  <c r="I831" i="5"/>
  <c r="R831" i="5"/>
  <c r="H831" i="5"/>
  <c r="F831" i="5"/>
  <c r="J831" i="5"/>
  <c r="E831" i="5"/>
  <c r="X831" i="5"/>
  <c r="F832" i="5"/>
  <c r="H832" i="5"/>
  <c r="I832" i="5"/>
  <c r="E832" i="5"/>
  <c r="X832" i="5"/>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c r="J846" i="5"/>
  <c r="F846" i="5"/>
  <c r="I846" i="5"/>
  <c r="E848" i="5"/>
  <c r="X848" i="5"/>
  <c r="R848" i="5"/>
  <c r="F848" i="5"/>
  <c r="J848" i="5"/>
  <c r="H848" i="5"/>
  <c r="I848" i="5"/>
  <c r="H849" i="5"/>
  <c r="J849" i="5"/>
  <c r="E849" i="5"/>
  <c r="X849" i="5"/>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c r="H856" i="5"/>
  <c r="F856" i="5"/>
  <c r="I856" i="5"/>
  <c r="J856" i="5"/>
  <c r="R856" i="5"/>
  <c r="I857" i="5"/>
  <c r="E857" i="5"/>
  <c r="X857" i="5"/>
  <c r="F857" i="5"/>
  <c r="J857" i="5"/>
  <c r="H857" i="5"/>
  <c r="R857" i="5"/>
  <c r="E860" i="5"/>
  <c r="X860" i="5"/>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c r="H872" i="5"/>
  <c r="E872" i="5"/>
  <c r="X872" i="5"/>
  <c r="I873" i="5"/>
  <c r="F873" i="5"/>
  <c r="E873" i="5"/>
  <c r="X873" i="5"/>
  <c r="R873" i="5"/>
  <c r="H873" i="5"/>
  <c r="J873" i="5"/>
  <c r="R876" i="5"/>
  <c r="J876" i="5"/>
  <c r="E876" i="5"/>
  <c r="X876" i="5"/>
  <c r="I876" i="5"/>
  <c r="H876" i="5"/>
  <c r="F876" i="5"/>
  <c r="J877" i="5"/>
  <c r="R877" i="5"/>
  <c r="E877" i="5"/>
  <c r="X877" i="5"/>
  <c r="F877" i="5"/>
  <c r="I877" i="5"/>
  <c r="H877" i="5"/>
  <c r="I878" i="5"/>
  <c r="R878" i="5"/>
  <c r="F878" i="5"/>
  <c r="E878" i="5"/>
  <c r="X878" i="5"/>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c r="J891" i="5"/>
  <c r="F893" i="5"/>
  <c r="R893" i="5"/>
  <c r="I893" i="5"/>
  <c r="E893" i="5"/>
  <c r="X893" i="5"/>
  <c r="J893" i="5"/>
  <c r="H893" i="5"/>
  <c r="H894" i="5"/>
  <c r="F894" i="5"/>
  <c r="J894" i="5"/>
  <c r="I894" i="5"/>
  <c r="E894" i="5"/>
  <c r="X894" i="5"/>
  <c r="R894" i="5"/>
  <c r="H896" i="5"/>
  <c r="I896" i="5"/>
  <c r="E896" i="5"/>
  <c r="X896" i="5"/>
  <c r="R896" i="5"/>
  <c r="J896" i="5"/>
  <c r="F896" i="5"/>
  <c r="E897" i="5"/>
  <c r="X897" i="5"/>
  <c r="I897" i="5"/>
  <c r="J897" i="5"/>
  <c r="F897" i="5"/>
  <c r="H897" i="5"/>
  <c r="R897" i="5"/>
  <c r="F898" i="5"/>
  <c r="H898" i="5"/>
  <c r="I898" i="5"/>
  <c r="R898" i="5"/>
  <c r="E898" i="5"/>
  <c r="X898" i="5"/>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c r="F904" i="5"/>
  <c r="R904" i="5"/>
  <c r="H904" i="5"/>
  <c r="J904" i="5"/>
  <c r="E904" i="5"/>
  <c r="X904" i="5"/>
  <c r="I904" i="5"/>
  <c r="E905" i="5"/>
  <c r="X905" i="5"/>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c r="F910" i="5"/>
  <c r="F913" i="5"/>
  <c r="R913" i="5"/>
  <c r="H913" i="5"/>
  <c r="I913" i="5"/>
  <c r="E913" i="5"/>
  <c r="X913" i="5"/>
  <c r="J913" i="5"/>
  <c r="I915" i="5"/>
  <c r="J915" i="5"/>
  <c r="H917" i="5"/>
  <c r="E917" i="5"/>
  <c r="X917" i="5"/>
  <c r="R917" i="5"/>
  <c r="F917" i="5"/>
  <c r="I917" i="5"/>
  <c r="J917" i="5"/>
  <c r="I919" i="5"/>
  <c r="J919" i="5"/>
  <c r="E919" i="5"/>
  <c r="X919" i="5"/>
  <c r="R919" i="5"/>
  <c r="H919" i="5"/>
  <c r="F919" i="5"/>
  <c r="H920" i="5"/>
  <c r="I920" i="5"/>
  <c r="R920" i="5"/>
  <c r="F920" i="5"/>
  <c r="J920" i="5"/>
  <c r="E920" i="5"/>
  <c r="X920" i="5"/>
  <c r="J921" i="5"/>
  <c r="E921" i="5"/>
  <c r="X921" i="5"/>
  <c r="I921" i="5"/>
  <c r="F921" i="5"/>
  <c r="R921" i="5"/>
  <c r="H921" i="5"/>
  <c r="E922" i="5"/>
  <c r="X922" i="5"/>
  <c r="R922" i="5"/>
  <c r="H922" i="5"/>
  <c r="F922" i="5"/>
  <c r="I922" i="5"/>
  <c r="J922" i="5"/>
  <c r="H924" i="5"/>
  <c r="E924" i="5"/>
  <c r="X924" i="5"/>
  <c r="F924" i="5"/>
  <c r="R924" i="5"/>
  <c r="J924" i="5"/>
  <c r="I924" i="5"/>
  <c r="R925" i="5"/>
  <c r="E925" i="5"/>
  <c r="X925" i="5"/>
  <c r="F925" i="5"/>
  <c r="H925" i="5"/>
  <c r="I925" i="5"/>
  <c r="J925" i="5"/>
  <c r="E926" i="5"/>
  <c r="X926" i="5"/>
  <c r="I926" i="5"/>
  <c r="J926" i="5"/>
  <c r="F926" i="5"/>
  <c r="R926" i="5"/>
  <c r="H926" i="5"/>
  <c r="R929" i="5"/>
  <c r="H929" i="5"/>
  <c r="J929" i="5"/>
  <c r="I929" i="5"/>
  <c r="E929" i="5"/>
  <c r="X929" i="5"/>
  <c r="F929" i="5"/>
  <c r="H933" i="5"/>
  <c r="E933" i="5"/>
  <c r="X933" i="5"/>
  <c r="R933" i="5"/>
  <c r="I933" i="5"/>
  <c r="J933" i="5"/>
  <c r="F933" i="5"/>
  <c r="F934" i="5"/>
  <c r="E934" i="5"/>
  <c r="X934" i="5"/>
  <c r="H934" i="5"/>
  <c r="J934" i="5"/>
  <c r="R934" i="5"/>
  <c r="I934" i="5"/>
  <c r="E935" i="5"/>
  <c r="X935" i="5"/>
  <c r="J935" i="5"/>
  <c r="I935" i="5"/>
  <c r="R935" i="5"/>
  <c r="F935" i="5"/>
  <c r="H935" i="5"/>
  <c r="I936" i="5"/>
  <c r="J936" i="5"/>
  <c r="F936" i="5"/>
  <c r="H936" i="5"/>
  <c r="R936" i="5"/>
  <c r="E936" i="5"/>
  <c r="X936" i="5"/>
  <c r="E937" i="5"/>
  <c r="X937" i="5"/>
  <c r="H937" i="5"/>
  <c r="J937" i="5"/>
  <c r="R937" i="5"/>
  <c r="F937" i="5"/>
  <c r="I937" i="5"/>
  <c r="E938" i="5"/>
  <c r="X938" i="5"/>
  <c r="R938" i="5"/>
  <c r="I938" i="5"/>
  <c r="F938" i="5"/>
  <c r="H938" i="5"/>
  <c r="J938" i="5"/>
  <c r="R939" i="5"/>
  <c r="I939" i="5"/>
  <c r="J939" i="5"/>
  <c r="H939" i="5"/>
  <c r="F939" i="5"/>
  <c r="E939" i="5"/>
  <c r="X939" i="5"/>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c r="F948" i="5"/>
  <c r="J948" i="5"/>
  <c r="I948" i="5"/>
  <c r="R949" i="5"/>
  <c r="F949" i="5"/>
  <c r="H949" i="5"/>
  <c r="J949" i="5"/>
  <c r="I949" i="5"/>
  <c r="E949" i="5"/>
  <c r="X949" i="5"/>
  <c r="I950" i="5"/>
  <c r="E950" i="5"/>
  <c r="X950" i="5"/>
  <c r="F950" i="5"/>
  <c r="H950" i="5"/>
  <c r="J950" i="5"/>
  <c r="R950" i="5"/>
  <c r="R951" i="5"/>
  <c r="J951" i="5"/>
  <c r="E951" i="5"/>
  <c r="X951" i="5"/>
  <c r="H951" i="5"/>
  <c r="F951" i="5"/>
  <c r="I951" i="5"/>
  <c r="R953" i="5"/>
  <c r="E953" i="5"/>
  <c r="X953" i="5"/>
  <c r="I953" i="5"/>
  <c r="H953" i="5"/>
  <c r="F953" i="5"/>
  <c r="J953" i="5"/>
  <c r="H954" i="5"/>
  <c r="F954" i="5"/>
  <c r="I954" i="5"/>
  <c r="E954" i="5"/>
  <c r="X954" i="5"/>
  <c r="R954" i="5"/>
  <c r="J954" i="5"/>
  <c r="H955" i="5"/>
  <c r="J955" i="5"/>
  <c r="I955" i="5"/>
  <c r="R955" i="5"/>
  <c r="E955" i="5"/>
  <c r="X955" i="5"/>
  <c r="F955" i="5"/>
  <c r="R957" i="5"/>
  <c r="J957" i="5"/>
  <c r="E957" i="5"/>
  <c r="X957" i="5"/>
  <c r="F957" i="5"/>
  <c r="I957" i="5"/>
  <c r="H957" i="5"/>
  <c r="J958" i="5"/>
  <c r="H958" i="5"/>
  <c r="R958" i="5"/>
  <c r="E958" i="5"/>
  <c r="X958" i="5"/>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c r="R966" i="5"/>
  <c r="J966" i="5"/>
  <c r="I966" i="5"/>
  <c r="F966" i="5"/>
  <c r="H966" i="5"/>
  <c r="H967" i="5"/>
  <c r="E967" i="5"/>
  <c r="X967" i="5"/>
  <c r="J967" i="5"/>
  <c r="F969" i="5"/>
  <c r="J969" i="5"/>
  <c r="H969" i="5"/>
  <c r="E969" i="5"/>
  <c r="X969" i="5"/>
  <c r="R969" i="5"/>
  <c r="I969" i="5"/>
  <c r="J971" i="5"/>
  <c r="E971" i="5"/>
  <c r="X971" i="5"/>
  <c r="J973" i="5"/>
  <c r="F973" i="5"/>
  <c r="R973" i="5"/>
  <c r="I973" i="5"/>
  <c r="H973" i="5"/>
  <c r="E973" i="5"/>
  <c r="X973" i="5"/>
  <c r="E974" i="5"/>
  <c r="X974" i="5"/>
  <c r="H974" i="5"/>
  <c r="R975" i="5"/>
  <c r="F975" i="5"/>
  <c r="H975" i="5"/>
  <c r="E975" i="5"/>
  <c r="X975" i="5"/>
  <c r="J975" i="5"/>
  <c r="I975" i="5"/>
  <c r="H977" i="5"/>
  <c r="I977" i="5"/>
  <c r="E977" i="5"/>
  <c r="X977" i="5"/>
  <c r="F977" i="5"/>
  <c r="R977" i="5"/>
  <c r="J977" i="5"/>
  <c r="F978" i="5"/>
  <c r="H978" i="5"/>
  <c r="E978" i="5"/>
  <c r="X978" i="5"/>
  <c r="J978" i="5"/>
  <c r="I978" i="5"/>
  <c r="R978" i="5"/>
  <c r="I981" i="5"/>
  <c r="F981" i="5"/>
  <c r="H981" i="5"/>
  <c r="J981" i="5"/>
  <c r="E981" i="5"/>
  <c r="X981" i="5"/>
  <c r="R981" i="5"/>
  <c r="E982" i="5"/>
  <c r="X982" i="5"/>
  <c r="R982" i="5"/>
  <c r="J986" i="5"/>
  <c r="I986" i="5"/>
  <c r="H986" i="5"/>
  <c r="F986" i="5"/>
  <c r="R986" i="5"/>
  <c r="J990" i="5"/>
  <c r="E990" i="5"/>
  <c r="X990" i="5"/>
  <c r="I990" i="5"/>
  <c r="H990" i="5"/>
  <c r="F990" i="5"/>
  <c r="R990" i="5"/>
  <c r="I991" i="5"/>
  <c r="E991" i="5"/>
  <c r="X991" i="5"/>
  <c r="J991" i="5"/>
  <c r="H991" i="5"/>
  <c r="F991" i="5"/>
  <c r="R991" i="5"/>
  <c r="R993" i="5"/>
  <c r="I993" i="5"/>
  <c r="J993" i="5"/>
  <c r="E993" i="5"/>
  <c r="X993" i="5"/>
  <c r="F993" i="5"/>
  <c r="H993" i="5"/>
  <c r="F994" i="5"/>
  <c r="J994" i="5"/>
  <c r="I994" i="5"/>
  <c r="H994" i="5"/>
  <c r="R994" i="5"/>
  <c r="E994" i="5"/>
  <c r="X994" i="5"/>
  <c r="E995" i="5"/>
  <c r="X995" i="5"/>
  <c r="I995" i="5"/>
  <c r="R995" i="5"/>
  <c r="F995" i="5"/>
  <c r="H995" i="5"/>
  <c r="J995" i="5"/>
  <c r="R997" i="5"/>
  <c r="I997" i="5"/>
  <c r="F997" i="5"/>
  <c r="H997" i="5"/>
  <c r="E997" i="5"/>
  <c r="X997" i="5"/>
  <c r="J997" i="5"/>
  <c r="F998" i="5"/>
  <c r="J998" i="5"/>
  <c r="R998" i="5"/>
  <c r="I998" i="5"/>
  <c r="E998" i="5"/>
  <c r="X998" i="5"/>
  <c r="H998" i="5"/>
  <c r="I999" i="5"/>
  <c r="E999" i="5"/>
  <c r="X999" i="5"/>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c r="H1006" i="5"/>
  <c r="I1006" i="5"/>
  <c r="R1006" i="5"/>
  <c r="I1007" i="5"/>
  <c r="E1007" i="5"/>
  <c r="X1007" i="5"/>
  <c r="R1007" i="5"/>
  <c r="H1009" i="5"/>
  <c r="I1009" i="5"/>
  <c r="J1009" i="5"/>
  <c r="R1009" i="5"/>
  <c r="F1009" i="5"/>
  <c r="E1009" i="5"/>
  <c r="X1009" i="5"/>
  <c r="J1010" i="5"/>
  <c r="I1010" i="5"/>
  <c r="H1010" i="5"/>
  <c r="F1010" i="5"/>
  <c r="E1010" i="5"/>
  <c r="X1010" i="5"/>
  <c r="R1010" i="5"/>
  <c r="J1011" i="5"/>
  <c r="E1011" i="5"/>
  <c r="X1011" i="5"/>
  <c r="H1011" i="5"/>
  <c r="I1011" i="5"/>
  <c r="R1011" i="5"/>
  <c r="F1011" i="5"/>
  <c r="F1013" i="5"/>
  <c r="R1013" i="5"/>
  <c r="I1013" i="5"/>
  <c r="H1013" i="5"/>
  <c r="J1013" i="5"/>
  <c r="E1013" i="5"/>
  <c r="X1013" i="5"/>
  <c r="F1014" i="5"/>
  <c r="H1014" i="5"/>
  <c r="I1014" i="5"/>
  <c r="J1014" i="5"/>
  <c r="R1014" i="5"/>
  <c r="E1014" i="5"/>
  <c r="X1014" i="5"/>
  <c r="B34" i="4"/>
  <c r="A21" i="6"/>
  <c r="A16" i="6"/>
  <c r="D6" i="6"/>
  <c r="C6" i="6"/>
  <c r="B57" i="4"/>
  <c r="A40" i="6"/>
  <c r="A25" i="6"/>
  <c r="B63" i="4"/>
  <c r="A45" i="6"/>
  <c r="B69" i="4"/>
  <c r="A50" i="6"/>
  <c r="B51" i="4"/>
  <c r="A35" i="6"/>
  <c r="B56" i="4"/>
  <c r="A39" i="6"/>
  <c r="B50" i="4"/>
  <c r="A34" i="6"/>
  <c r="B62" i="4"/>
  <c r="A44" i="6"/>
  <c r="B68" i="4"/>
  <c r="A49" i="6"/>
  <c r="A24" i="6"/>
  <c r="G31" i="4"/>
  <c r="G61" i="4"/>
  <c r="G49" i="4"/>
  <c r="G43" i="4"/>
  <c r="G37" i="4"/>
  <c r="G67" i="4"/>
  <c r="G74" i="4"/>
  <c r="G55" i="4"/>
  <c r="G64" i="6"/>
  <c r="B64" i="6"/>
  <c r="H64" i="6"/>
  <c r="A17" i="6"/>
  <c r="B35" i="4"/>
  <c r="A22" i="6"/>
  <c r="D31" i="4"/>
  <c r="D55" i="4"/>
  <c r="D67" i="4"/>
  <c r="D49" i="4"/>
  <c r="D61" i="4"/>
  <c r="D37" i="4"/>
  <c r="D74" i="4"/>
  <c r="D43" i="4"/>
  <c r="E209" i="5"/>
  <c r="X209" i="5"/>
  <c r="J209" i="5"/>
  <c r="R209" i="5"/>
  <c r="F209" i="5"/>
  <c r="H209" i="5"/>
  <c r="I209" i="5"/>
  <c r="H5" i="5"/>
  <c r="G5" i="5"/>
  <c r="F5" i="5"/>
  <c r="R5" i="5"/>
  <c r="X5" i="5"/>
  <c r="I5" i="5"/>
  <c r="G68" i="6"/>
  <c r="H68" i="6"/>
  <c r="G1040" i="5"/>
  <c r="J1040" i="5"/>
  <c r="I1040" i="5"/>
  <c r="R1040" i="5"/>
  <c r="F1040" i="5"/>
  <c r="H1040" i="5"/>
  <c r="E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G65" i="6"/>
  <c r="H65" i="6"/>
  <c r="G67" i="6"/>
  <c r="H67" i="6"/>
  <c r="G66" i="6"/>
  <c r="H66" i="6"/>
  <c r="C64" i="6"/>
  <c r="D64" i="6"/>
  <c r="D68" i="6"/>
  <c r="C68" i="6"/>
  <c r="G69" i="6" a="1"/>
  <c r="G69" i="6"/>
  <c r="H69" i="6"/>
  <c r="H70" i="6"/>
  <c r="D2" i="6"/>
  <c r="X1040" i="5"/>
  <c r="D65" i="6"/>
  <c r="C65" i="6"/>
  <c r="D67" i="6"/>
  <c r="C67" i="6"/>
  <c r="D66" i="6"/>
  <c r="C6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<sst xmlns="http://schemas.openxmlformats.org/spreadsheetml/2006/main" count="22570" uniqueCount="15891">
  <si>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</si>
  <si>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</si>
  <si>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</si>
  <si>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</si>
  <si>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</si>
  <si>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</si>
  <si>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</si>
  <si>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</si>
  <si>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</si>
  <si>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</si>
  <si>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</si>
  <si>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</si>
  <si>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</si>
  <si>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</si>
  <si>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</si>
  <si>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</si>
  <si>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</si>
  <si>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</si>
  <si>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</si>
  <si>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</si>
  <si>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</si>
  <si>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</si>
  <si>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</si>
  <si>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</si>
  <si>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</si>
  <si>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</si>
  <si>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</si>
  <si>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</si>
  <si>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</si>
  <si>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</si>
  <si>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</si>
  <si>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</si>
  <si>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</si>
  <si>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</si>
  <si>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</si>
  <si>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</si>
  <si>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</si>
  <si>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</si>
  <si>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</si>
  <si>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</si>
  <si>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</si>
  <si>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</si>
  <si>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</si>
  <si>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</si>
  <si>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</si>
  <si>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</si>
  <si>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</si>
  <si>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</si>
  <si>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</si>
  <si>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</si>
  <si>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</si>
  <si>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</si>
  <si>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</si>
  <si>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</si>
  <si>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</si>
  <si>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</si>
  <si>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</si>
  <si>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</si>
  <si>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</si>
  <si>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</si>
  <si>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</si>
  <si>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</si>
  <si>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</si>
  <si>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</si>
  <si>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</si>
  <si>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</si>
  <si>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</si>
  <si>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</si>
  <si>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</si>
  <si>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</si>
  <si>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</si>
  <si>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</si>
  <si>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</si>
  <si>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</si>
  <si>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</si>
  <si>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</si>
  <si>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</si>
  <si>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</si>
  <si>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</si>
  <si>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</si>
  <si>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</si>
  <si>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</si>
  <si>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</si>
  <si>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</si>
  <si>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</si>
  <si>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</si>
  <si>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</si>
  <si>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</si>
  <si>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</si>
  <si>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</si>
  <si>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</si>
  <si>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</si>
  <si>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</si>
  <si>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</si>
  <si>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</si>
  <si>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</si>
  <si>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</si>
  <si>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</si>
  <si>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</si>
  <si>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</si>
  <si>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</si>
  <si>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</si>
  <si>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</si>
  <si>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</si>
  <si>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</si>
  <si>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</si>
  <si>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</si>
  <si>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</si>
  <si>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</si>
  <si>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</si>
  <si>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</si>
  <si>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</si>
  <si>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</si>
  <si>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</si>
  <si>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</si>
  <si>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</si>
  <si>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</si>
  <si>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</si>
  <si>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</si>
  <si>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</si>
  <si>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</si>
  <si>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</si>
  <si>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</si>
  <si>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</si>
  <si>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</si>
  <si>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</si>
  <si>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</si>
  <si>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</si>
  <si>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</si>
  <si>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</si>
  <si>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</si>
  <si>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</si>
  <si>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</si>
  <si>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</si>
  <si>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</si>
  <si>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</si>
  <si>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</si>
  <si>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</si>
  <si>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</si>
  <si>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</si>
  <si>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</si>
  <si>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</si>
  <si>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</si>
  <si>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</si>
  <si>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</si>
  <si>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</si>
  <si>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</si>
  <si>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</si>
  <si>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</si>
  <si>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</si>
  <si>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</si>
  <si>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</si>
  <si>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</si>
  <si>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</si>
  <si>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</si>
  <si>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</si>
  <si>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</si>
  <si>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</si>
  <si>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</si>
  <si>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</si>
  <si>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</si>
  <si>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</si>
  <si>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</si>
  <si>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</si>
  <si>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</si>
  <si>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</si>
  <si>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</si>
  <si>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</si>
  <si>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</si>
  <si>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</si>
  <si>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</si>
  <si>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</si>
  <si>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</si>
  <si>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</si>
  <si>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</si>
  <si>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</si>
  <si>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</si>
  <si>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</si>
  <si>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</si>
  <si>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</si>
  <si>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</si>
  <si>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</si>
  <si>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</si>
  <si>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</si>
  <si>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</si>
  <si>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</si>
  <si>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</si>
  <si>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</si>
  <si>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</si>
  <si>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</si>
  <si>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</si>
  <si>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</si>
  <si>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</si>
  <si>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</si>
  <si>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</si>
  <si>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</si>
  <si>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</si>
  <si>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</si>
  <si>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</si>
  <si>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</si>
  <si>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</si>
  <si>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</si>
  <si>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</si>
  <si>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</si>
  <si>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</si>
  <si>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</si>
  <si>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</si>
  <si>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</si>
  <si>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</si>
  <si>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</si>
  <si>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</si>
  <si>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</si>
  <si>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</si>
  <si>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</si>
  <si>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</si>
  <si>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</si>
  <si>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</si>
  <si>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</si>
  <si>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</si>
  <si>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</si>
  <si>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</si>
  <si>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</si>
  <si>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</si>
  <si>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</si>
  <si>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</si>
  <si>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</si>
  <si>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</si>
  <si>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</si>
  <si>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</si>
  <si>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</si>
  <si>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</si>
  <si>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</si>
  <si>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</si>
  <si>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</si>
  <si>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</si>
  <si>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</si>
  <si>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</si>
  <si>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</si>
  <si>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</si>
  <si>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</si>
  <si>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</si>
  <si>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</si>
  <si>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</si>
  <si>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</si>
  <si>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</si>
  <si>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</si>
  <si>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</si>
  <si>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</si>
  <si>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</si>
  <si>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</si>
  <si>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</si>
  <si>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</si>
  <si>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</si>
  <si>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</si>
  <si>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</si>
  <si>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</si>
  <si>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</si>
  <si>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</si>
  <si>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</si>
  <si>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</si>
  <si>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</si>
  <si>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</si>
  <si>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</si>
  <si>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</si>
  <si>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</si>
  <si>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</si>
  <si>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</si>
  <si>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</si>
  <si>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</si>
  <si>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</si>
  <si>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</si>
  <si>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</si>
  <si>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</si>
  <si>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</si>
  <si>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</si>
  <si>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</si>
  <si>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</si>
  <si>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</si>
  <si>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</si>
  <si>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</si>
  <si>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</si>
  <si>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</si>
  <si>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</si>
  <si>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</si>
  <si>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</si>
  <si>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</si>
  <si>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</si>
  <si>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</si>
  <si>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</si>
  <si>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</si>
  <si>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</si>
  <si>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</si>
  <si>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</si>
  <si>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</si>
  <si>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</si>
  <si>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</si>
  <si>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</si>
  <si>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</si>
  <si>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</si>
  <si>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</si>
  <si>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</si>
  <si>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</si>
  <si>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</si>
  <si>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</si>
  <si>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</si>
  <si>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</si>
  <si>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</si>
  <si>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</si>
  <si>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</si>
  <si>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</si>
  <si>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</si>
  <si>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</si>
  <si>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</si>
  <si>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</si>
  <si>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</si>
  <si>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</si>
  <si>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</si>
  <si>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</si>
  <si>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</si>
  <si>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</si>
  <si>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</si>
  <si>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</si>
  <si>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</si>
  <si>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</si>
  <si>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</si>
  <si>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</si>
  <si>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</si>
  <si>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</si>
  <si>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</si>
  <si>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</si>
  <si>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</si>
  <si>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</si>
  <si>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</si>
  <si>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</si>
  <si>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</si>
  <si>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</si>
  <si>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</si>
  <si>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</si>
  <si>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</si>
  <si>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</si>
  <si>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</si>
  <si>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</si>
  <si>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</si>
  <si>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</si>
  <si>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</si>
  <si>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</si>
  <si>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</si>
  <si>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</si>
  <si>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</si>
  <si>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</si>
  <si>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</si>
  <si>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</si>
  <si>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</si>
  <si>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</si>
  <si>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</si>
  <si>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</si>
  <si>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</si>
  <si>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</si>
  <si>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</si>
  <si>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</si>
  <si>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</si>
  <si>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</si>
  <si>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</si>
  <si>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</si>
  <si>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</si>
  <si>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</si>
  <si>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</si>
  <si>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</si>
  <si>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</si>
  <si>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</si>
  <si>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</si>
  <si>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</si>
  <si>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</si>
  <si>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</si>
  <si>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</si>
  <si>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</si>
  <si>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</si>
  <si>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</si>
  <si>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</si>
  <si>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</si>
  <si>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</si>
  <si>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</si>
  <si>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</si>
  <si>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</si>
  <si>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</si>
  <si>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</si>
  <si>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</si>
  <si>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</si>
  <si>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</si>
  <si>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</si>
  <si>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</si>
  <si>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</si>
  <si>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</si>
  <si>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</si>
  <si>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</si>
  <si>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</si>
  <si>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</si>
  <si>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</si>
  <si>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</si>
  <si>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</si>
  <si>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</si>
  <si>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</si>
  <si>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</si>
  <si>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</si>
  <si>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</si>
  <si>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</si>
  <si>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</si>
  <si>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</si>
  <si>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</si>
  <si>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</si>
  <si>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</si>
  <si>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</si>
  <si>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</si>
  <si>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</si>
  <si>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</si>
  <si>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</si>
  <si>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</si>
  <si>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</si>
  <si>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</si>
  <si>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</si>
  <si>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</si>
  <si>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</si>
  <si>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</si>
  <si>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</si>
  <si>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</si>
  <si>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</si>
  <si>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</si>
  <si>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</si>
  <si>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</si>
  <si>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</si>
  <si>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</si>
  <si>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</si>
  <si>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</si>
  <si>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</si>
  <si>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</si>
  <si>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</si>
  <si>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</si>
  <si>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</si>
  <si>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</si>
  <si>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</si>
  <si>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</si>
  <si>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</si>
  <si>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</si>
  <si>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</si>
  <si>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</si>
  <si>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</si>
  <si>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</si>
  <si>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</si>
  <si>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</si>
  <si>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</si>
  <si>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</si>
  <si>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</si>
  <si>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</si>
  <si>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</si>
  <si>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</si>
  <si>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</si>
  <si>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</si>
  <si>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</si>
  <si>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</si>
  <si>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</si>
  <si>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</si>
  <si>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</si>
  <si>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</si>
  <si>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</si>
  <si>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</si>
  <si>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</si>
  <si>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</si>
  <si>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</si>
  <si>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</si>
  <si>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</si>
  <si>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</si>
  <si>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</si>
  <si>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</si>
  <si>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</si>
  <si>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</si>
  <si>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</si>
  <si>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</si>
  <si>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</si>
  <si>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</si>
  <si>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</si>
  <si>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</si>
  <si>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</si>
  <si>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</si>
  <si>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</si>
  <si>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</si>
  <si>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</si>
  <si>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</si>
  <si>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</si>
  <si>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</si>
  <si>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</si>
  <si>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</si>
  <si>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</si>
  <si>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</si>
  <si>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</si>
  <si>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</si>
  <si>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</si>
  <si>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</si>
  <si>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</si>
  <si>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</si>
  <si>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</si>
  <si>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</si>
  <si>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</si>
  <si>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</si>
  <si>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</si>
  <si>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</si>
  <si>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</si>
  <si>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</si>
  <si>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</si>
  <si>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</si>
  <si>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</si>
  <si>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</si>
  <si>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</si>
  <si>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</si>
  <si>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</si>
  <si>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</si>
  <si>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</si>
  <si>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</si>
  <si>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</si>
  <si>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</si>
  <si>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</si>
  <si>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</si>
  <si>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</si>
  <si>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</si>
  <si>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</si>
  <si>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</si>
  <si>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</si>
  <si>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</si>
  <si>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</si>
  <si>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</si>
  <si>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</si>
  <si>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</si>
  <si>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</si>
  <si>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</si>
  <si>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</si>
  <si>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</si>
  <si>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</si>
  <si>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</si>
  <si>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</si>
  <si>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</si>
  <si>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</si>
  <si>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</si>
  <si>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</si>
  <si>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</si>
  <si>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</si>
  <si>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</si>
  <si>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</si>
  <si>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</si>
  <si>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</si>
  <si>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</si>
  <si>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</si>
  <si>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</si>
  <si>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</si>
  <si>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</si>
  <si>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</si>
  <si>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</si>
  <si>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</si>
  <si>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</si>
  <si>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</si>
  <si>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</si>
  <si>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</si>
  <si>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</si>
  <si>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</si>
  <si>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</si>
  <si>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</si>
  <si>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</si>
  <si>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</si>
  <si>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</si>
  <si>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</si>
  <si>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</si>
  <si>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</si>
  <si>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</si>
  <si>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</si>
  <si>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</si>
  <si>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</si>
  <si>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</si>
  <si>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</si>
  <si>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</si>
  <si>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</si>
  <si>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</si>
  <si>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</si>
  <si>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</si>
  <si>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</si>
  <si>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</si>
  <si>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</si>
  <si>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</si>
  <si>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</si>
  <si>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</si>
  <si>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</si>
  <si>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</si>
  <si>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</si>
  <si>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</si>
  <si>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</si>
  <si>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</si>
  <si>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</si>
  <si>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</si>
  <si>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</si>
  <si>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</si>
  <si>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</si>
  <si>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</si>
  <si>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</si>
  <si>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</si>
  <si>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</si>
  <si>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</si>
  <si>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</si>
  <si>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</si>
  <si>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</si>
  <si>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</si>
  <si>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</si>
  <si>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</si>
  <si>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</si>
  <si>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</si>
  <si>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</si>
  <si>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</si>
  <si>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</si>
  <si>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</si>
  <si>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</si>
  <si>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</si>
  <si>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</si>
  <si>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</si>
  <si>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</si>
  <si>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</si>
  <si>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</si>
  <si>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</si>
  <si>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</si>
  <si>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</si>
  <si>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</si>
  <si>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</si>
  <si>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</si>
  <si>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</si>
  <si>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</si>
  <si>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</si>
  <si>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</si>
  <si>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</si>
  <si>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</si>
  <si>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</si>
  <si>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</si>
  <si>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</si>
  <si>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</si>
  <si>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</si>
  <si>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</si>
  <si>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</si>
  <si>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</si>
  <si>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</si>
  <si>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</si>
  <si>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</si>
  <si>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</si>
  <si>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</si>
  <si>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</si>
  <si>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</si>
  <si>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</si>
  <si>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</si>
  <si>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</si>
  <si>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</si>
  <si>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</si>
  <si>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</si>
  <si>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</si>
  <si>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</si>
  <si>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</si>
  <si>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</si>
  <si>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</si>
  <si>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</si>
  <si>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</si>
  <si>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</si>
  <si>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</si>
  <si>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</si>
  <si>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</si>
  <si>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</si>
  <si>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</si>
  <si>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</si>
  <si>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</si>
  <si>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</si>
  <si>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</si>
  <si>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</si>
  <si>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</si>
  <si>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</si>
  <si>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</si>
  <si>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</si>
  <si>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</si>
  <si>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</si>
  <si>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</si>
  <si>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</si>
  <si>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</si>
  <si>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</si>
  <si>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</si>
  <si>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</si>
  <si>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</si>
  <si>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</si>
  <si>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</si>
  <si>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</si>
  <si>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</si>
  <si>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</si>
  <si>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</si>
  <si>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</si>
  <si>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</si>
  <si>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</si>
  <si>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</si>
  <si>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</si>
  <si>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</si>
  <si>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</si>
  <si>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</si>
  <si>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</si>
  <si>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</si>
  <si>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</si>
  <si>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</si>
  <si>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</si>
  <si>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</si>
  <si>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</si>
  <si>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</si>
  <si>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</si>
  <si>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</si>
  <si>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</si>
  <si>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</si>
  <si>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</si>
  <si>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</si>
  <si>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</si>
  <si>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</si>
  <si>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</si>
  <si>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</si>
  <si>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</si>
  <si>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</si>
  <si>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</si>
  <si>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</si>
  <si>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</si>
  <si>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</si>
  <si>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</si>
  <si>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</si>
  <si>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</si>
  <si>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</si>
  <si>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</si>
  <si>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</si>
  <si>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</si>
  <si>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</si>
  <si>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</si>
  <si>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</si>
  <si>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</si>
  <si>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</si>
  <si>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</si>
  <si>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</si>
  <si>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</si>
  <si>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</si>
  <si>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</si>
  <si>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</si>
  <si>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</si>
  <si>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</si>
  <si>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</si>
  <si>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</si>
  <si>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</si>
  <si>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</si>
  <si>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</si>
  <si>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</si>
  <si>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</si>
  <si>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</si>
  <si>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</si>
  <si>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</si>
  <si>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</si>
  <si>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</si>
  <si>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</si>
  <si>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</si>
  <si>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</si>
  <si>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</si>
  <si>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</si>
  <si>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</si>
  <si>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</si>
  <si>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</si>
  <si>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</si>
  <si>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</si>
  <si>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</si>
  <si>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</si>
  <si>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</si>
  <si>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</si>
  <si>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</si>
  <si>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</si>
  <si>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</si>
  <si>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</si>
  <si>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</si>
  <si>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</si>
  <si>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</si>
  <si>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</si>
  <si>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</si>
  <si>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</si>
  <si>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</si>
  <si>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</si>
  <si>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</si>
  <si>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</si>
  <si>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</si>
  <si>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</si>
  <si>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</si>
  <si>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</si>
  <si>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</si>
  <si>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</si>
  <si>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</si>
  <si>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</si>
  <si>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</si>
  <si>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</si>
  <si>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</si>
  <si>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</si>
  <si>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</si>
  <si>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</si>
  <si>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</si>
  <si>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</si>
  <si>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</si>
  <si>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</si>
  <si>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</si>
  <si>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</si>
  <si>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</si>
  <si>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</si>
  <si>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</si>
  <si>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</si>
  <si>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</si>
  <si>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</si>
  <si>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</si>
  <si>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</si>
  <si>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</si>
  <si>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</si>
  <si>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</si>
  <si>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</si>
  <si>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</si>
  <si>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</si>
  <si>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</si>
  <si>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</si>
  <si>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</si>
  <si>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</si>
  <si>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</si>
  <si>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</si>
  <si>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</si>
  <si>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</si>
  <si>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</si>
  <si>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</si>
  <si>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</si>
  <si>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</si>
  <si>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</si>
  <si>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</si>
  <si>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</si>
  <si>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</si>
  <si>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</si>
  <si>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</si>
  <si>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</si>
  <si>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</si>
  <si>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</si>
  <si>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</si>
  <si>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</si>
  <si>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</si>
  <si>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</si>
  <si>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</si>
  <si>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</si>
  <si>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</si>
  <si>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</si>
  <si>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</si>
  <si>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</si>
  <si>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</si>
  <si>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</si>
  <si>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</si>
  <si>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</si>
  <si>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</si>
  <si>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</si>
  <si>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</si>
  <si>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</si>
  <si>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</si>
  <si>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</si>
  <si>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</si>
  <si>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</si>
  <si>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</si>
  <si>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</si>
  <si>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</si>
  <si>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</si>
  <si>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</si>
  <si>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</si>
  <si>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</si>
  <si>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</si>
  <si>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</si>
  <si>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</si>
  <si>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</si>
  <si>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</si>
  <si>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</si>
  <si>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</si>
  <si>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</si>
  <si>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</si>
  <si>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</si>
  <si>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</si>
  <si>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</si>
  <si>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</si>
  <si>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</si>
  <si>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</si>
  <si>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</si>
  <si>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</si>
  <si>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</si>
  <si>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</si>
  <si>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</si>
  <si>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</si>
  <si>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</si>
  <si>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</si>
  <si>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</si>
  <si>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</si>
  <si>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</si>
  <si>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</si>
  <si>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</si>
  <si>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</si>
  <si>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</si>
  <si>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</si>
  <si>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</si>
  <si>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</si>
  <si>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</si>
  <si>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</si>
  <si>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</si>
  <si>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</si>
  <si>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</si>
  <si>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</si>
  <si>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</si>
  <si>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</si>
  <si>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</si>
  <si>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</si>
  <si>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</si>
  <si>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</si>
  <si>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</si>
  <si>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</si>
  <si>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</si>
  <si>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</si>
  <si>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</si>
  <si>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</si>
  <si>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</si>
  <si>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</si>
  <si>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</si>
  <si>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</si>
  <si>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</si>
  <si>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</si>
  <si>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</si>
  <si>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</si>
  <si>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</si>
  <si>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</si>
  <si>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</si>
  <si>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</si>
  <si>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</si>
  <si>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</si>
  <si>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</si>
  <si>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</si>
  <si>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</si>
  <si>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</si>
  <si>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</si>
  <si>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</si>
  <si>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</si>
  <si>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</si>
  <si>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</si>
  <si>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</si>
  <si>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</si>
  <si>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</si>
  <si>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</si>
  <si>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</si>
  <si>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</si>
  <si>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</si>
  <si>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</si>
  <si>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</si>
  <si>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</si>
  <si>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</si>
  <si>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</si>
  <si>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</si>
  <si>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</si>
  <si>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</si>
  <si>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</si>
  <si>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</si>
  <si>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</si>
  <si>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</si>
  <si>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</si>
  <si>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</si>
  <si>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</si>
  <si>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</si>
  <si>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</si>
  <si>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</si>
  <si>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</si>
  <si>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</si>
  <si>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</si>
  <si>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</si>
  <si>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</si>
  <si>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</si>
  <si>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</si>
  <si>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</si>
  <si>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</si>
  <si>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</si>
  <si>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</si>
  <si>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</si>
  <si>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</si>
  <si>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</si>
  <si>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</si>
  <si>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</si>
  <si>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</si>
  <si>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</si>
  <si>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</si>
  <si>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</si>
  <si>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</si>
  <si>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</si>
  <si>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</si>
  <si>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</si>
  <si>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</si>
  <si>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</si>
  <si>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</si>
  <si>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</si>
  <si>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</si>
  <si>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</si>
  <si>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</si>
  <si>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</si>
  <si>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</si>
  <si>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</si>
  <si>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</si>
  <si>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</si>
  <si>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</si>
  <si>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</si>
  <si>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</si>
  <si>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</si>
  <si>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</si>
  <si>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</si>
  <si>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</si>
  <si>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</si>
  <si>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</si>
  <si>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</si>
  <si>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</si>
  <si>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</si>
  <si>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</si>
  <si>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</si>
  <si>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</si>
  <si>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</si>
  <si>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</si>
  <si>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</si>
  <si>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</si>
  <si>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</si>
  <si>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</si>
  <si>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</si>
  <si>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</si>
  <si>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</si>
  <si>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</si>
  <si>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</si>
  <si>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</si>
  <si>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</si>
  <si>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</si>
  <si>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</si>
  <si>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</si>
  <si>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</si>
  <si>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</si>
  <si>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</si>
  <si>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</si>
  <si>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</si>
  <si>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</si>
  <si>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</si>
  <si>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</si>
  <si>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</si>
  <si>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</si>
  <si>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</si>
  <si>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</si>
  <si>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</si>
  <si>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</si>
  <si>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</si>
  <si>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</si>
  <si>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</si>
  <si>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</si>
  <si>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</si>
  <si>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</si>
  <si>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</si>
  <si>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</si>
  <si>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</si>
  <si>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</si>
  <si>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</si>
  <si>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</si>
  <si>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</si>
  <si>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</si>
  <si>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</si>
  <si>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</si>
  <si>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</si>
  <si>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</si>
  <si>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</si>
  <si>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</si>
  <si>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</si>
  <si>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</si>
  <si>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</si>
  <si>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</si>
  <si>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</si>
  <si>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</si>
  <si>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</si>
  <si>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</si>
  <si>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</si>
  <si>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</si>
  <si>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</si>
  <si>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</si>
  <si>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</si>
  <si>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</si>
  <si>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</si>
  <si>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</si>
  <si>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</si>
  <si>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</si>
  <si>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</si>
  <si>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</si>
  <si>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</si>
  <si>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</si>
  <si>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</si>
  <si>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</si>
  <si>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</si>
  <si>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</si>
  <si>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</si>
  <si>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</si>
  <si>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</si>
  <si>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</si>
  <si>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</si>
  <si>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</si>
  <si>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</si>
  <si>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</si>
  <si>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</si>
  <si>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</si>
  <si>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</si>
  <si>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</si>
  <si>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</si>
  <si>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</si>
  <si>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</si>
  <si>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</si>
  <si>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</si>
  <si>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</si>
  <si>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</si>
  <si>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</si>
  <si>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</si>
  <si>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</si>
  <si>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</si>
  <si>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</si>
  <si>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</si>
  <si>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</si>
  <si>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</si>
  <si>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</si>
  <si>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</si>
  <si>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</si>
  <si>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</si>
  <si>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</si>
  <si>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</si>
  <si>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</si>
  <si>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</si>
  <si>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</si>
  <si>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</si>
  <si>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</si>
  <si>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</si>
  <si>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</si>
  <si>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</si>
  <si>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</si>
  <si>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</si>
  <si>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</si>
  <si>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</si>
  <si>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</si>
  <si>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</si>
  <si>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</si>
  <si>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</si>
  <si>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</si>
  <si>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</si>
  <si>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</si>
  <si>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</si>
  <si>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</si>
  <si>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</si>
  <si>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</si>
  <si>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</si>
  <si>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</si>
  <si>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</si>
  <si>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</si>
  <si>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</si>
  <si>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</si>
  <si>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</si>
  <si>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</si>
  <si>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</si>
  <si>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</si>
  <si>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</si>
  <si>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</si>
  <si>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</si>
  <si>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</si>
  <si>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</si>
  <si>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</si>
  <si>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</si>
  <si>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</si>
  <si>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</si>
  <si>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</si>
  <si>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</si>
  <si>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</si>
  <si>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</si>
  <si>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</si>
  <si>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</si>
  <si>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</si>
  <si>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</si>
  <si>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</si>
  <si>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</si>
  <si>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</si>
  <si>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</si>
  <si>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</si>
  <si>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</si>
  <si>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</si>
  <si>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</si>
  <si>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</si>
  <si>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</si>
  <si>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</si>
  <si>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</si>
  <si>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</si>
  <si>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</si>
  <si>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</si>
  <si>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</si>
  <si>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</si>
  <si>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</si>
  <si>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</si>
  <si>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</si>
  <si>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</si>
  <si>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</si>
  <si>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</si>
  <si>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</si>
  <si>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</si>
  <si>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</si>
  <si>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</si>
  <si>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</si>
  <si>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</si>
  <si>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</si>
  <si>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</si>
  <si>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</si>
  <si>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</si>
  <si>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</si>
  <si>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</si>
  <si>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</si>
  <si>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</si>
  <si>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</si>
  <si>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</si>
  <si>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</si>
  <si>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</si>
  <si>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</si>
  <si>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</si>
  <si>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</si>
  <si>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</si>
  <si>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</si>
  <si>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</si>
  <si>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</si>
  <si>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</si>
  <si>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</si>
  <si>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</si>
  <si>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</si>
  <si>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</si>
  <si>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</si>
  <si>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</si>
  <si>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</si>
  <si>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</si>
  <si>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</si>
  <si>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</si>
  <si>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</si>
  <si>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</si>
  <si>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</si>
  <si>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</si>
  <si>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</si>
  <si>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</si>
  <si>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</si>
  <si>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</si>
  <si>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</si>
  <si>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</si>
  <si>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</si>
  <si>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</si>
  <si>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</si>
  <si>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</si>
  <si>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</si>
  <si>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</si>
  <si>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</si>
  <si>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</si>
  <si>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</si>
  <si>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</si>
  <si>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</si>
  <si>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</si>
  <si>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</si>
  <si>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</si>
  <si>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</si>
  <si>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</si>
  <si>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</si>
  <si>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</si>
  <si>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</si>
  <si>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</si>
  <si>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</si>
  <si>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</si>
  <si>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</si>
  <si>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</si>
  <si>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</si>
  <si>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</si>
  <si>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</si>
  <si>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</si>
  <si>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</si>
  <si>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</si>
  <si>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</si>
  <si>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</si>
  <si>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</si>
  <si>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</si>
  <si>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</si>
  <si>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</si>
  <si>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</si>
  <si>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</si>
  <si>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</si>
  <si>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</si>
  <si>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</si>
  <si>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</si>
  <si>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</si>
  <si>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</si>
  <si>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</si>
  <si>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</si>
  <si>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</si>
  <si>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</si>
  <si>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</si>
  <si>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</si>
  <si>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</si>
  <si>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</si>
  <si>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</si>
  <si>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</si>
  <si>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</si>
  <si>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</si>
  <si>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</si>
  <si>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</si>
  <si>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</si>
  <si>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</si>
  <si>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</si>
  <si>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</si>
  <si>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</si>
  <si>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</si>
  <si>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</si>
  <si>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</si>
  <si>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</si>
  <si>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</si>
  <si>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</si>
  <si>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</si>
  <si>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</si>
  <si>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</si>
  <si>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</si>
  <si>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</si>
  <si>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</si>
  <si>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</si>
  <si>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</si>
  <si>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</si>
  <si>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</si>
  <si>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</si>
  <si>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</si>
  <si>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</si>
  <si>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</si>
  <si>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</si>
  <si>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</si>
  <si>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</si>
  <si>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</si>
  <si>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</si>
  <si>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</si>
  <si>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</si>
  <si>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</si>
  <si>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</si>
  <si>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</si>
  <si>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</si>
  <si>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</si>
  <si>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</si>
  <si>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</si>
  <si>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</si>
  <si>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</si>
  <si>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</si>
  <si>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</si>
  <si>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</si>
  <si>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</si>
  <si>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</si>
  <si>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</si>
  <si>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</si>
  <si>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</si>
  <si>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</si>
  <si>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</si>
  <si>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</si>
  <si>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</si>
  <si>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</si>
  <si>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</si>
  <si>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</si>
  <si>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</si>
  <si>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</si>
  <si>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</si>
  <si>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</si>
  <si>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</si>
  <si>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</si>
  <si>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</si>
  <si>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</si>
  <si>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</si>
  <si>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</si>
  <si>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</si>
  <si>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</si>
  <si>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</si>
  <si>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</si>
  <si>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</si>
  <si>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</si>
  <si>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</si>
  <si>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</si>
  <si>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</si>
  <si>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</si>
  <si>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</si>
  <si>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</si>
  <si>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</si>
  <si>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</si>
  <si>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</si>
  <si>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</si>
  <si>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</si>
  <si>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</si>
  <si>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</si>
  <si>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</si>
  <si>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</si>
  <si>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</si>
  <si>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</si>
  <si>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</si>
  <si>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</si>
  <si>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</si>
  <si>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</si>
  <si>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</si>
  <si>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</si>
  <si>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</si>
  <si>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</si>
  <si>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</si>
  <si>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</si>
  <si>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</si>
  <si>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</si>
  <si>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</si>
  <si>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</si>
  <si>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</si>
  <si>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</si>
  <si>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</si>
  <si>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</si>
  <si>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</si>
  <si>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</si>
  <si>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</si>
  <si>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</si>
  <si>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</si>
  <si>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</si>
  <si>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</si>
  <si>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</si>
  <si>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</si>
  <si>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</si>
  <si>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</si>
  <si>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</si>
  <si>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</si>
  <si>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</si>
  <si>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</si>
  <si>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</si>
  <si>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</si>
  <si>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</si>
  <si>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</si>
  <si>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</si>
  <si>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</si>
  <si>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</si>
  <si>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</si>
  <si>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</si>
  <si>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</si>
  <si>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</si>
  <si>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</si>
  <si>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</si>
  <si>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</si>
  <si>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</si>
  <si>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</si>
  <si>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</si>
  <si>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</si>
  <si>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</si>
  <si>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</si>
  <si>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</si>
  <si>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</si>
  <si>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</si>
  <si>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</si>
  <si>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</si>
  <si>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</si>
  <si>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</si>
  <si>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</si>
  <si>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</si>
  <si>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</si>
  <si>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</si>
  <si>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</si>
  <si>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</si>
  <si>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</si>
  <si>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</si>
  <si>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</si>
  <si>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</si>
  <si>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</si>
  <si>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</si>
  <si>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</si>
  <si>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</si>
  <si>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</si>
  <si>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</si>
  <si>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</si>
  <si>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</si>
  <si>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</si>
  <si>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</si>
  <si>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</si>
  <si>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</si>
  <si>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</si>
  <si>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</si>
  <si>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</si>
  <si>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</si>
  <si>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</si>
  <si>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</si>
  <si>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</si>
  <si>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</si>
  <si>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</si>
  <si>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</si>
  <si>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</si>
  <si>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</si>
  <si>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</si>
  <si>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</si>
  <si>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</si>
  <si>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</si>
  <si>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</si>
  <si>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</si>
  <si>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</si>
  <si>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</si>
  <si>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</si>
  <si>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</si>
  <si>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</si>
  <si>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</si>
  <si>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</si>
  <si>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</si>
  <si>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</si>
  <si>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</si>
  <si>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</si>
  <si>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</si>
  <si>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</si>
  <si>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</si>
  <si>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</si>
  <si>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</si>
  <si>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</si>
  <si>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</si>
  <si>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</si>
  <si>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</si>
  <si>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</si>
  <si>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</si>
  <si>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</si>
  <si>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</si>
  <si>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</si>
  <si>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</si>
  <si>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</si>
  <si>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</si>
  <si>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</si>
  <si>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</si>
  <si>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</si>
  <si>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</si>
  <si>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</si>
  <si>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</si>
  <si>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</si>
  <si>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</si>
  <si>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</si>
  <si>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</si>
  <si>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</si>
  <si>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</si>
  <si>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</si>
  <si>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</si>
  <si>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</si>
  <si>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</si>
  <si>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</si>
  <si>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</si>
  <si>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</si>
  <si>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</si>
  <si>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</si>
  <si>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</si>
  <si>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</si>
  <si>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</si>
  <si>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</si>
  <si>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</si>
  <si>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</si>
  <si>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</si>
  <si>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</si>
  <si>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</si>
  <si>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</si>
  <si>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</si>
  <si>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</si>
  <si>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</si>
  <si>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</si>
  <si>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</si>
  <si>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</si>
  <si>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</si>
  <si>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</si>
  <si>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</si>
  <si>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</si>
  <si>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</si>
  <si>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</si>
  <si>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</si>
  <si>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</si>
  <si>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</si>
  <si>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</si>
  <si>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</si>
  <si>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</si>
  <si>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</si>
  <si>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</si>
  <si>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</si>
  <si>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</si>
  <si>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</si>
  <si>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</si>
  <si>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</si>
  <si>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</si>
  <si>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</si>
  <si>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</si>
  <si>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</si>
  <si>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</si>
  <si>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</si>
  <si>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</si>
  <si>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</si>
  <si>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</si>
  <si>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</si>
  <si>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</si>
  <si>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</si>
  <si>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</si>
  <si>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</si>
  <si>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</si>
  <si>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</si>
  <si>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</si>
  <si>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</si>
  <si>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</si>
  <si>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</si>
  <si>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</si>
  <si>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</si>
  <si>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</si>
  <si>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</si>
  <si>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</si>
  <si>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</si>
  <si>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</si>
  <si>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</si>
  <si>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</si>
  <si>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</si>
  <si>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</si>
  <si>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</si>
  <si>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</si>
  <si>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</si>
  <si>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</si>
  <si>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</si>
  <si>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</si>
  <si>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</si>
  <si>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</si>
  <si>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</si>
  <si>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</si>
  <si>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</si>
  <si>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</si>
  <si>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</si>
  <si>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</si>
  <si>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</si>
  <si>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</si>
  <si>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</si>
  <si>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</si>
  <si>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</si>
  <si>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</si>
  <si>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</si>
  <si>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</si>
  <si>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</si>
  <si>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</si>
  <si>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</si>
  <si>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</si>
  <si>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</si>
  <si>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</si>
  <si>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</si>
  <si>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</si>
  <si>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</si>
  <si>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</si>
  <si>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</si>
  <si>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</si>
  <si>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</si>
  <si>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</si>
  <si>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</si>
  <si>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</si>
  <si>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</si>
  <si>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</si>
  <si>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</si>
  <si>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</si>
  <si>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</si>
  <si>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</si>
  <si>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</si>
  <si>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</si>
  <si>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</si>
  <si>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</si>
  <si>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</si>
  <si>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</si>
  <si>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</si>
  <si>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</si>
  <si>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</si>
  <si>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</si>
  <si>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</si>
  <si>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</si>
  <si>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</si>
  <si>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</si>
  <si>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</si>
  <si>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</si>
  <si>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</si>
  <si>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</si>
  <si>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</si>
  <si>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</si>
  <si>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</si>
  <si>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</si>
  <si>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</si>
  <si>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</si>
  <si>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</si>
  <si>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</si>
  <si>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</si>
  <si>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</si>
  <si>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</si>
  <si>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</si>
  <si>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</si>
  <si>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</si>
  <si>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</si>
  <si>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</si>
  <si>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</si>
  <si>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</si>
  <si>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</si>
  <si>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</si>
  <si>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</si>
  <si>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</si>
  <si>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</si>
  <si>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</si>
  <si>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</si>
  <si>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</si>
  <si>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</si>
  <si>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</si>
  <si>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</si>
  <si>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</si>
  <si>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</si>
  <si>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</si>
  <si>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</si>
  <si>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</si>
  <si>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</si>
  <si>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</si>
  <si>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</si>
  <si>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</si>
  <si>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</si>
  <si>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</si>
  <si>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</si>
  <si>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</si>
  <si>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</si>
  <si>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</si>
  <si>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</si>
  <si>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</si>
  <si>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</si>
  <si>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</si>
  <si>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</si>
  <si>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</si>
  <si>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</si>
  <si>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</si>
  <si>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</si>
  <si>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</si>
  <si>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</si>
  <si>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</si>
  <si>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</si>
  <si>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</si>
  <si>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</si>
  <si>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</si>
  <si>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</si>
  <si>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</si>
  <si>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</si>
  <si>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</si>
  <si>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</si>
  <si>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</si>
  <si>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</si>
  <si>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</si>
  <si>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</si>
  <si>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</si>
  <si>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</si>
  <si>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</si>
  <si>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</si>
  <si>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</si>
  <si>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</si>
  <si>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</si>
  <si>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</si>
  <si>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</si>
  <si>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</si>
  <si>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</si>
  <si>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</si>
  <si>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</si>
  <si>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</si>
  <si>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</si>
  <si>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</si>
  <si>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</si>
  <si>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</si>
  <si>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</si>
  <si>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</si>
  <si>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</si>
  <si>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</si>
  <si>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</si>
  <si>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</si>
  <si>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</si>
  <si>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</si>
  <si>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</si>
  <si>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</si>
  <si>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</si>
  <si>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</si>
  <si>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</si>
  <si>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</si>
  <si>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</si>
  <si>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</si>
  <si>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</si>
  <si>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</si>
  <si>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</si>
  <si>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</si>
  <si>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</si>
  <si>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</si>
  <si>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</si>
  <si>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</si>
  <si>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</si>
  <si>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</si>
  <si>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</si>
  <si>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</si>
  <si>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</si>
  <si>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</si>
  <si>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</si>
  <si>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</si>
  <si>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</si>
  <si>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</si>
  <si>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</si>
  <si>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</si>
  <si>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</si>
  <si>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</si>
  <si>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</si>
  <si>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</si>
  <si>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</si>
  <si>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</si>
  <si>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</si>
  <si>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</si>
  <si>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</si>
  <si>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</si>
  <si>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</si>
  <si>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</si>
  <si>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</si>
  <si>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</si>
  <si>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</si>
  <si>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</si>
  <si>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</si>
  <si>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</si>
  <si>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</si>
  <si>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</si>
  <si>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</si>
  <si>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</si>
  <si>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</si>
  <si>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</si>
  <si>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</si>
  <si>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</si>
  <si>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</si>
  <si>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</si>
  <si>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</si>
  <si>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</si>
  <si>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</si>
  <si>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</si>
  <si>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</si>
  <si>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</si>
  <si>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</si>
  <si>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</si>
  <si>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</si>
  <si>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</si>
  <si>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</si>
  <si>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</si>
  <si>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</si>
  <si>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</si>
  <si>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</si>
  <si>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</si>
  <si>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</si>
  <si>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</si>
  <si>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</si>
  <si>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</si>
  <si>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</si>
  <si>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</si>
  <si>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</si>
  <si>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</si>
  <si>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</si>
  <si>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</si>
  <si>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</si>
  <si>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</si>
  <si>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</si>
  <si>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</si>
  <si>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</si>
  <si>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</si>
  <si>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</si>
  <si>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</si>
  <si>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</si>
  <si>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</si>
  <si>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</si>
  <si>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</si>
  <si>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</si>
  <si>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</si>
  <si>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</si>
  <si>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</si>
  <si>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</si>
  <si>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</si>
  <si>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</si>
  <si>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</si>
  <si>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</si>
  <si>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</si>
  <si>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</si>
  <si>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</si>
  <si>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</si>
  <si>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</si>
  <si>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</si>
  <si>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</si>
  <si>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</si>
  <si>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</si>
  <si>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</si>
  <si>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</si>
  <si>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</si>
  <si>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</si>
  <si>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</si>
  <si>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</si>
  <si>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</si>
  <si>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</si>
  <si>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</si>
  <si>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</si>
  <si>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</si>
  <si>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</si>
  <si>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</si>
  <si>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</si>
  <si>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</si>
  <si>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</si>
  <si>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</si>
  <si>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</si>
  <si>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</si>
  <si>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</si>
  <si>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</si>
  <si>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</si>
  <si>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</si>
  <si>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</si>
  <si>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</si>
  <si>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</si>
  <si>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</si>
  <si>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</si>
  <si>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</si>
  <si>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</si>
  <si>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</si>
  <si>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</si>
  <si>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</si>
  <si>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</si>
  <si>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</si>
  <si>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</si>
  <si>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</si>
  <si>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</si>
  <si>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</si>
  <si>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</si>
  <si>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</si>
  <si>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</si>
  <si>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</si>
  <si>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</si>
  <si>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</si>
  <si>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</si>
  <si>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</si>
  <si>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</si>
  <si>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</si>
  <si>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</si>
  <si>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</si>
  <si>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</si>
  <si>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</si>
  <si>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</si>
  <si>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</si>
  <si>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</si>
  <si>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</si>
  <si>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</si>
  <si>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</si>
  <si>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</si>
  <si>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</si>
  <si>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</si>
  <si>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</si>
  <si>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</si>
  <si>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</si>
  <si>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</si>
  <si>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</si>
  <si>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</si>
  <si>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</si>
  <si>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</si>
  <si>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</si>
  <si>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</si>
  <si>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</si>
  <si>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</si>
  <si>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</si>
  <si>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</si>
  <si>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</si>
  <si>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</si>
  <si>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</si>
  <si>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</si>
  <si>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</si>
  <si>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</si>
  <si>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</si>
  <si>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</si>
  <si>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</si>
  <si>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</si>
  <si>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</si>
  <si>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</si>
  <si>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</si>
  <si>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</si>
  <si>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</si>
  <si>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</si>
  <si>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</si>
  <si>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</si>
  <si>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</si>
  <si>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</si>
  <si>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</si>
  <si>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</si>
  <si>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</si>
  <si>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</si>
  <si>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</si>
  <si>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</si>
  <si>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</si>
  <si>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</si>
  <si>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</si>
  <si>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</si>
  <si>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</si>
  <si>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</si>
  <si>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</si>
  <si>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</si>
  <si>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</si>
  <si>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</si>
  <si>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</si>
  <si>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</si>
  <si>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</si>
  <si>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</si>
  <si>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</si>
  <si>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</si>
  <si>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</si>
  <si>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</si>
  <si>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</si>
  <si>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</si>
  <si>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</si>
  <si>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</si>
  <si>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</si>
  <si>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</si>
  <si>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</si>
  <si>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</si>
  <si>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</si>
  <si>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</si>
  <si>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</si>
  <si>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</si>
  <si>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</si>
  <si>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</si>
  <si>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</si>
  <si>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</si>
  <si>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</si>
  <si>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</si>
  <si>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</si>
  <si>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</si>
  <si>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</si>
  <si>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</si>
  <si>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</si>
  <si>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</si>
  <si>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</si>
  <si>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</si>
  <si>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</si>
  <si>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</si>
  <si>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</si>
  <si>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</si>
  <si>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</si>
  <si>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</si>
  <si>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</si>
  <si>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</si>
  <si>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</si>
  <si>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</si>
  <si>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</si>
  <si>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</si>
  <si>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</si>
  <si>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</si>
  <si>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</si>
  <si>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</si>
  <si>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</si>
  <si>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</si>
  <si>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</si>
  <si>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</si>
  <si>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</si>
  <si>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</si>
  <si>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</si>
  <si>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</si>
  <si>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</si>
  <si>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</si>
  <si>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</si>
  <si>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</si>
  <si>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</si>
  <si>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</si>
  <si>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</si>
  <si>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</si>
  <si>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</si>
  <si>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</si>
  <si>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</si>
  <si>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</si>
  <si>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</si>
  <si>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</si>
  <si>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</si>
  <si>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</si>
  <si>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</si>
  <si>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</si>
  <si>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</si>
  <si>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</si>
  <si>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</si>
  <si>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</si>
  <si>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</si>
  <si>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</si>
  <si>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</si>
  <si>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</si>
  <si>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</si>
  <si>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</si>
  <si>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</si>
  <si>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</si>
  <si>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</si>
  <si>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</si>
  <si>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</si>
  <si>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</si>
  <si>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</si>
  <si>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</si>
  <si>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</si>
  <si>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</si>
  <si>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</si>
  <si>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</si>
  <si>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</si>
  <si>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</si>
  <si>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</si>
  <si>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</si>
  <si>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</si>
  <si>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</si>
  <si>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</si>
  <si>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</si>
  <si>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</si>
  <si>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</si>
  <si>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</si>
  <si>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</si>
  <si>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</si>
  <si>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</si>
  <si>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</si>
  <si>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</si>
  <si>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</si>
  <si>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</si>
  <si>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</si>
  <si>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</si>
  <si>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</si>
  <si>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</si>
  <si>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</si>
  <si>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</si>
  <si>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</si>
  <si>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</si>
  <si>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</si>
  <si>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</si>
  <si>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</si>
  <si>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</si>
  <si>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</si>
  <si>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</si>
  <si>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</si>
  <si>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</si>
  <si>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</si>
  <si>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</si>
  <si>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</si>
  <si>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</si>
  <si>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</si>
  <si>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</si>
  <si>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</si>
  <si>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</si>
  <si>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</si>
  <si>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</si>
  <si>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</si>
  <si>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</si>
  <si>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</si>
  <si>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</si>
  <si>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</si>
  <si>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</si>
  <si>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</si>
  <si>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</si>
  <si>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</si>
  <si>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</si>
  <si>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</si>
  <si>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</si>
  <si>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</si>
  <si>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</si>
  <si>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</si>
  <si>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</si>
  <si>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</si>
  <si>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</si>
  <si>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</si>
  <si>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</si>
  <si>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</si>
  <si>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</si>
  <si>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</si>
  <si>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</si>
  <si>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</si>
  <si>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</si>
  <si>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</si>
  <si>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</si>
  <si>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</si>
  <si>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</si>
  <si>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</si>
  <si>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</si>
  <si>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</si>
  <si>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</si>
  <si>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</si>
  <si>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</si>
  <si>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</si>
  <si>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</si>
  <si>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</si>
  <si>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</si>
  <si>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</si>
  <si>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</si>
  <si>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</si>
  <si>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</si>
  <si>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</si>
  <si>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</si>
  <si>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</si>
  <si>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</si>
  <si>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</si>
  <si>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</si>
  <si>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</si>
  <si>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</si>
  <si>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</si>
  <si>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</si>
  <si>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</si>
  <si>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</si>
  <si>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</si>
  <si>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</si>
  <si>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</si>
  <si>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</si>
  <si>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</si>
  <si>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</si>
  <si>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</si>
  <si>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</si>
  <si>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</si>
  <si>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</si>
  <si>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</si>
  <si>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</si>
  <si>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</si>
  <si>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</si>
  <si>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</si>
  <si>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</si>
  <si>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</si>
  <si>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</si>
  <si>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</si>
  <si>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</si>
  <si>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</si>
  <si>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</si>
  <si>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</si>
  <si>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</si>
  <si>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</si>
  <si>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</si>
  <si>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</si>
  <si>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</si>
  <si>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</si>
  <si>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</si>
  <si>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</si>
  <si>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</si>
  <si>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</si>
  <si>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</si>
  <si>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</si>
  <si>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</si>
  <si>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</si>
  <si>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</si>
  <si>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</si>
  <si>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</si>
  <si>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</si>
  <si>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</si>
  <si>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</si>
  <si>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</si>
  <si>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</si>
  <si>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</si>
  <si>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</si>
  <si>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</si>
  <si>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</si>
  <si>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</si>
  <si>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</si>
  <si>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</si>
  <si>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</si>
  <si>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</si>
  <si>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</si>
  <si>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</si>
  <si>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</si>
  <si>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</si>
  <si>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</si>
  <si>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</si>
  <si>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</si>
  <si>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</si>
  <si>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</si>
  <si>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</si>
  <si>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</si>
  <si>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</si>
  <si>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</si>
  <si>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</si>
  <si>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</si>
  <si>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</si>
  <si>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</si>
  <si>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</si>
  <si>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</si>
  <si>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</si>
  <si>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</si>
  <si>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</si>
  <si>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</si>
  <si>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</si>
  <si>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</si>
  <si>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</si>
  <si>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</si>
  <si>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</si>
  <si>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</si>
  <si>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</si>
  <si>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</si>
  <si>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</si>
  <si>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</si>
  <si>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</si>
  <si>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</si>
  <si>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</si>
  <si>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</si>
  <si>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</si>
  <si>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</si>
  <si>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</si>
  <si>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</si>
  <si>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</si>
  <si>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</si>
  <si>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</si>
  <si>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</si>
  <si>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</si>
  <si>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</si>
  <si>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</si>
  <si>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</si>
  <si>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</si>
  <si>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</si>
  <si>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</si>
  <si>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</si>
  <si>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</si>
  <si>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</si>
  <si>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</si>
  <si>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</si>
  <si>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</si>
  <si>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</si>
  <si>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</si>
  <si>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</si>
  <si>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</si>
  <si>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</si>
  <si>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</si>
  <si>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</si>
  <si>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</si>
  <si>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</si>
  <si>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</si>
  <si>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</si>
  <si>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</si>
  <si>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</si>
  <si>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</si>
  <si>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</si>
  <si>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</si>
  <si>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</si>
  <si>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</si>
  <si>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</si>
  <si>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</si>
  <si>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</si>
  <si>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</si>
  <si>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</si>
  <si>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</si>
  <si>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</si>
  <si>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</si>
  <si>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</si>
  <si>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</si>
  <si>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</si>
  <si>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</si>
  <si>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</si>
  <si>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</si>
  <si>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</si>
  <si>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</si>
  <si>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</si>
  <si>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</si>
  <si>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</si>
  <si>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</si>
  <si>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</si>
  <si>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</si>
  <si>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</si>
  <si>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</si>
  <si>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</si>
  <si>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</si>
  <si>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</si>
  <si>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</si>
  <si>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</si>
  <si>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</si>
  <si>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</si>
  <si>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</si>
  <si>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</si>
  <si>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</si>
  <si>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</si>
  <si>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</si>
  <si>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</si>
  <si>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</si>
  <si>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</si>
  <si>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</si>
  <si>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</si>
  <si>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</si>
  <si>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</si>
  <si>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</si>
  <si>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</si>
  <si>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</si>
  <si>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</si>
  <si>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</si>
  <si>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</si>
  <si>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</si>
  <si>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</si>
  <si>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</si>
  <si>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</si>
  <si>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</si>
  <si>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</si>
  <si>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</si>
  <si>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</si>
  <si>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</si>
  <si>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</si>
  <si>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</si>
  <si>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</si>
  <si>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</si>
  <si>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</si>
  <si>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</si>
  <si>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</si>
  <si>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</si>
  <si>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</si>
  <si>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</si>
  <si>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</si>
  <si>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</si>
  <si>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</si>
  <si>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</si>
  <si>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</si>
  <si>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</si>
  <si>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</si>
  <si>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</si>
  <si>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</si>
  <si>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</si>
  <si>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</si>
  <si>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</si>
  <si>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</si>
  <si>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</si>
  <si>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</si>
  <si>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</si>
  <si>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</si>
  <si>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</si>
  <si>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</si>
  <si>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</si>
  <si>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</si>
  <si>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</si>
  <si>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</si>
  <si>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</si>
  <si>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</si>
  <si>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</si>
  <si>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</si>
  <si>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</si>
  <si>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</si>
  <si>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</si>
  <si>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</si>
  <si>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</si>
  <si>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</si>
  <si>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</si>
  <si>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</si>
  <si>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</si>
  <si>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</si>
  <si>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</si>
  <si>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</si>
  <si>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</si>
  <si>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</si>
  <si>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</si>
  <si>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</si>
  <si>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</si>
  <si>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</si>
  <si>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</si>
  <si>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</si>
  <si>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</si>
  <si>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</si>
  <si>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</si>
  <si>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</si>
  <si>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</si>
  <si>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</si>
  <si>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</si>
  <si>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</si>
  <si>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</si>
  <si>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</si>
  <si>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</si>
  <si>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</si>
  <si>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</si>
  <si>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</si>
  <si>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</si>
  <si>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</si>
  <si>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</si>
  <si>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</si>
  <si>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</si>
  <si>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</si>
  <si>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</si>
  <si>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</si>
  <si>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</si>
  <si>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</si>
  <si>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</si>
  <si>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</si>
  <si>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</si>
  <si>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</si>
  <si>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</si>
  <si>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</si>
  <si>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</si>
  <si>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</si>
  <si>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</si>
  <si>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</si>
  <si>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</si>
  <si>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</si>
  <si>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</si>
  <si>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</si>
  <si>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</si>
  <si>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</si>
  <si>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</si>
  <si>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</si>
  <si>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</si>
  <si>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</si>
  <si>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</si>
  <si>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</si>
  <si>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</si>
  <si>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</si>
  <si>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</si>
  <si>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</si>
  <si>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</si>
  <si>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</si>
  <si>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</si>
  <si>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</si>
  <si>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</si>
  <si>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</si>
  <si>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</si>
  <si>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</si>
  <si>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</si>
  <si>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</si>
  <si>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</si>
  <si>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</si>
  <si>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</si>
  <si>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</si>
  <si>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</si>
  <si>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</si>
  <si>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</si>
  <si>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</si>
  <si>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</si>
  <si>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</si>
  <si>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</si>
  <si>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</si>
  <si>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</si>
  <si>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</si>
  <si>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</si>
  <si>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</si>
  <si>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</si>
  <si>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</si>
  <si>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</si>
  <si>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</si>
  <si>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</si>
  <si>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</si>
  <si>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</si>
  <si>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</si>
  <si>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</si>
  <si>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</si>
  <si>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</si>
  <si>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</si>
  <si>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</si>
  <si>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</si>
  <si>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</si>
  <si>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</si>
  <si>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</si>
  <si>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</si>
  <si>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</si>
  <si>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</si>
  <si>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</si>
  <si>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</si>
  <si>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</si>
  <si>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</si>
  <si>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</si>
  <si>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</si>
  <si>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</si>
  <si>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</si>
  <si>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</si>
  <si>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</si>
  <si>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</si>
  <si>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</si>
  <si>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</si>
  <si>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</si>
  <si>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</si>
  <si>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</si>
  <si>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</si>
  <si>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</si>
  <si>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</si>
  <si>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</si>
  <si>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</si>
  <si>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</si>
  <si>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</si>
  <si>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</si>
  <si>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</si>
  <si>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</si>
  <si>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</si>
  <si>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</si>
  <si>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</si>
  <si>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</si>
  <si>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</si>
  <si>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</si>
  <si>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</si>
  <si>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</si>
  <si>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</si>
  <si>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</si>
  <si>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</si>
  <si>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</si>
  <si>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</si>
  <si>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</si>
  <si>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</si>
  <si>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</si>
  <si>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</si>
  <si>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</si>
  <si>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</si>
  <si>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</si>
  <si>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</si>
  <si>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</si>
  <si>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</si>
  <si>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</si>
  <si>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</si>
  <si>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</si>
  <si>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</si>
  <si>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</si>
  <si>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</si>
  <si>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</si>
  <si>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</si>
  <si>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</si>
  <si>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</si>
  <si>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</si>
  <si>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</si>
  <si>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</si>
  <si>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</si>
  <si>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</si>
  <si>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</si>
  <si>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</si>
  <si>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</si>
  <si>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</si>
  <si>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</si>
  <si>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</si>
  <si>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</si>
  <si>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</si>
  <si>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</si>
  <si>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</si>
  <si>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</si>
  <si>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</si>
  <si>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</si>
  <si>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</si>
  <si>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</si>
  <si>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</si>
  <si>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</si>
  <si>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</si>
  <si>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</si>
  <si>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</si>
  <si>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</si>
  <si>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</si>
  <si>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</si>
  <si>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</si>
  <si>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</si>
  <si>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</si>
  <si>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</si>
  <si>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</si>
  <si>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</si>
  <si>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</si>
  <si>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</si>
  <si>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</si>
  <si>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</si>
  <si>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</si>
  <si>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</si>
  <si>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</si>
  <si>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</si>
  <si>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</si>
  <si>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</si>
  <si>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</si>
  <si>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</si>
  <si>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</si>
  <si>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</si>
  <si>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</si>
  <si>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</si>
  <si>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</si>
  <si>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</si>
  <si>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</si>
  <si>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</si>
  <si>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</si>
  <si>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</si>
  <si>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</si>
  <si>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</si>
  <si>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</si>
  <si>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</si>
  <si>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</si>
  <si>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</si>
  <si>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</si>
  <si>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</si>
  <si>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</si>
  <si>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</si>
  <si>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</si>
  <si>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</si>
  <si>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</si>
  <si>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</si>
  <si>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</si>
  <si>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</si>
  <si>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</si>
  <si>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</si>
  <si>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</si>
  <si>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</si>
  <si>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</si>
  <si>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</si>
  <si>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</si>
  <si>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</si>
  <si>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</si>
  <si>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</si>
  <si>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</si>
  <si>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</si>
  <si>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</si>
  <si>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</si>
  <si>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</si>
  <si>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</si>
  <si>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</si>
  <si>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</si>
  <si>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</si>
  <si>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</si>
  <si>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</si>
  <si>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</si>
  <si>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</si>
  <si>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</si>
  <si>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</si>
  <si>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</si>
  <si>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</si>
  <si>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</si>
  <si>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</si>
  <si>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</si>
  <si>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</si>
  <si>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</si>
  <si>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</si>
  <si>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</si>
  <si>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</si>
  <si>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</si>
  <si>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</si>
  <si>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</si>
  <si>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</si>
  <si>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</si>
  <si>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</si>
  <si>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</si>
  <si>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</si>
  <si>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</si>
  <si>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</si>
  <si>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</si>
  <si>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</si>
  <si>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</si>
  <si>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</si>
  <si>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</si>
  <si>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</si>
  <si>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</si>
  <si>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</si>
  <si>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</si>
  <si>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</si>
  <si>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</si>
  <si>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</si>
  <si>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</si>
  <si>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</si>
  <si>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</si>
  <si>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</si>
  <si>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</si>
  <si>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</si>
  <si>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</si>
  <si>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</si>
  <si>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</si>
  <si>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</si>
  <si>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</si>
  <si>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</si>
  <si>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</si>
  <si>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</si>
  <si>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</si>
  <si>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</si>
  <si>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</si>
  <si>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</si>
  <si>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</si>
  <si>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</si>
  <si>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</si>
  <si>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</si>
  <si>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</si>
  <si>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</si>
  <si>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</si>
  <si>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</si>
  <si>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</si>
  <si>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</si>
  <si>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</si>
  <si>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</si>
  <si>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</si>
  <si>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</si>
  <si>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</si>
  <si>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</si>
  <si>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</si>
  <si>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</si>
  <si>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</si>
  <si>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</si>
  <si>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</si>
  <si>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</si>
  <si>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</si>
  <si>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</si>
  <si>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</si>
  <si>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</si>
  <si>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</si>
  <si>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</si>
  <si>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</si>
  <si>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</si>
  <si>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</si>
  <si>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</si>
  <si>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</si>
  <si>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</si>
  <si>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</si>
  <si>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</si>
  <si>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</si>
  <si>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</si>
  <si>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</si>
  <si>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</si>
  <si>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</si>
  <si>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</si>
  <si>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</si>
  <si>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</si>
  <si>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</si>
  <si>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</si>
  <si>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</si>
  <si>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</si>
  <si>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</si>
  <si>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</si>
  <si>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</si>
  <si>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</si>
  <si>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</si>
  <si>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</si>
  <si>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</si>
  <si>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</si>
  <si>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</si>
  <si>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</si>
  <si>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</si>
  <si>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</si>
  <si>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</si>
  <si>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</si>
  <si>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</si>
  <si>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</si>
  <si>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</si>
  <si>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</si>
  <si>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</si>
  <si>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</si>
  <si>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</si>
  <si>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</si>
  <si>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</si>
  <si>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</si>
  <si>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</si>
  <si>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</si>
  <si>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</si>
  <si>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</si>
  <si>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</si>
  <si>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</si>
  <si>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</si>
  <si>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</si>
  <si>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</si>
  <si>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</si>
  <si>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</si>
  <si>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</si>
  <si>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</si>
  <si>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</si>
  <si>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</si>
  <si>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</si>
  <si>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</si>
  <si>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</si>
  <si>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</si>
  <si>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</si>
  <si>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</si>
  <si>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</si>
  <si>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</si>
  <si>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</si>
  <si>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</si>
  <si>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</si>
  <si>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</si>
  <si>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</si>
  <si>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</si>
  <si>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</si>
  <si>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</si>
  <si>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</si>
  <si>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</si>
  <si>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</si>
  <si>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</si>
  <si>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</si>
  <si>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</si>
  <si>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</si>
  <si>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</si>
  <si>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</si>
  <si>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</si>
  <si>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</si>
  <si>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</si>
  <si>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</si>
  <si>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</si>
  <si>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</si>
  <si>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</si>
  <si>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</si>
  <si>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</si>
  <si>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</si>
  <si>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</si>
  <si>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</si>
  <si>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</si>
  <si>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</si>
  <si>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</si>
  <si>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</si>
  <si>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</si>
  <si>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</si>
  <si>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</si>
  <si>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</si>
  <si>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</si>
  <si>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</si>
  <si>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</si>
  <si>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</si>
  <si>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</si>
  <si>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</si>
  <si>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</si>
  <si>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</si>
  <si>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</si>
  <si>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</si>
  <si>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</si>
  <si>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</si>
  <si>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</si>
  <si>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</si>
  <si>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</si>
  <si>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</si>
  <si>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</si>
  <si>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</si>
  <si>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</si>
  <si>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</si>
  <si>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</si>
  <si>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</si>
  <si>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</si>
  <si>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</si>
  <si>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</si>
  <si>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</si>
  <si>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</si>
  <si>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</si>
  <si>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</si>
  <si>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</si>
  <si>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</si>
  <si>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</si>
  <si>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</si>
  <si>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</si>
  <si>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</si>
  <si>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</si>
  <si>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</si>
  <si>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</si>
  <si>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</si>
  <si>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</si>
  <si>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</si>
  <si>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</si>
  <si>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</si>
  <si>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</si>
  <si>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</si>
  <si>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</si>
  <si>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</si>
  <si>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</si>
  <si>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</si>
  <si>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</si>
  <si>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</si>
  <si>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</si>
  <si>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</si>
  <si>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</si>
  <si>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</si>
  <si>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</si>
  <si>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</si>
  <si>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</si>
  <si>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</si>
  <si>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</si>
  <si>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</si>
  <si>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</si>
  <si>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</si>
  <si>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</si>
  <si>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</si>
  <si>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</si>
  <si>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</si>
  <si>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</si>
  <si>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</si>
  <si>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</si>
  <si>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</si>
  <si>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</si>
  <si>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</si>
  <si>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</si>
  <si>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</si>
  <si>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</si>
  <si>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</si>
  <si>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</si>
  <si>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</si>
  <si>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</si>
  <si>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</si>
  <si>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</si>
  <si>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</si>
  <si>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</si>
  <si>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</si>
  <si>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</si>
  <si>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</si>
  <si>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</si>
  <si>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</si>
  <si>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</si>
  <si>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</si>
  <si>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</si>
  <si>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</si>
  <si>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</si>
  <si>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</si>
  <si>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</si>
  <si>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</si>
  <si>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</si>
  <si>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</si>
  <si>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</si>
  <si>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</si>
  <si>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</si>
  <si>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</si>
  <si>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</si>
  <si>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</si>
  <si>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</si>
  <si>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</si>
  <si>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</si>
  <si>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</si>
  <si>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</si>
  <si>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</si>
  <si>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</si>
  <si>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</si>
  <si>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</si>
  <si>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</si>
  <si>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</si>
  <si>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</si>
  <si>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</si>
  <si>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</si>
  <si>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</si>
  <si>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</si>
  <si>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</si>
  <si>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</si>
  <si>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</si>
  <si>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</si>
  <si>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</si>
  <si>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</si>
  <si>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</si>
  <si>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</si>
  <si>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</si>
  <si>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</si>
  <si>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</si>
  <si>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</si>
  <si>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</si>
  <si>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</si>
  <si>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</si>
  <si>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</si>
  <si>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</si>
  <si>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</si>
  <si>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</si>
  <si>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</si>
  <si>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</si>
  <si>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</si>
  <si>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</si>
  <si>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</si>
  <si>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</si>
  <si>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</si>
  <si>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</si>
  <si>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</si>
  <si>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</si>
  <si>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</si>
  <si>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</si>
  <si>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</si>
  <si>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</si>
  <si>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</si>
  <si>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</si>
  <si>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</si>
  <si>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</si>
  <si>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</si>
  <si>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</si>
  <si>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</si>
  <si>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</si>
  <si>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</si>
  <si>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</si>
  <si>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</si>
  <si>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</si>
  <si>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</si>
  <si>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</si>
  <si>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</si>
  <si>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</si>
  <si>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</si>
  <si>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</si>
  <si>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</si>
  <si>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</si>
  <si>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</si>
  <si>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</si>
  <si>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</si>
  <si>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</si>
  <si>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</si>
  <si>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</si>
  <si>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</si>
  <si>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</si>
  <si>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</si>
  <si>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</si>
  <si>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</si>
  <si>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</si>
  <si>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</si>
  <si>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</si>
  <si>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</si>
  <si>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</si>
  <si>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</si>
  <si>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</si>
  <si>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</si>
  <si>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</si>
  <si>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</si>
  <si>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</si>
  <si>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</si>
  <si>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</si>
  <si>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</si>
  <si>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</si>
  <si>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</si>
  <si>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</si>
  <si>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</si>
  <si>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</si>
  <si>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</si>
  <si>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</si>
  <si>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</si>
  <si>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</si>
  <si>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</si>
  <si>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</si>
  <si>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</si>
  <si>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</si>
  <si>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</si>
  <si>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</si>
  <si>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</si>
  <si>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</si>
  <si>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</si>
  <si>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</si>
  <si>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</si>
  <si>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</si>
  <si>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</si>
  <si>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</si>
  <si>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</si>
  <si>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</si>
  <si>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</si>
  <si>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</si>
  <si>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</si>
  <si>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</si>
  <si>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</si>
  <si>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</si>
  <si>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</si>
  <si>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</si>
  <si>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</si>
  <si>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</si>
  <si>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</si>
  <si>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</si>
  <si>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</si>
  <si>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</si>
  <si>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</si>
  <si>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</si>
  <si>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</si>
  <si>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</si>
  <si>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</si>
  <si>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</si>
  <si>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</si>
  <si>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</si>
  <si>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</si>
  <si>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</si>
  <si>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</si>
  <si>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</si>
  <si>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</si>
  <si>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</si>
  <si>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</si>
  <si>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</si>
  <si>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</si>
  <si>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</si>
  <si>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</si>
  <si>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</si>
  <si>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</si>
  <si>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</si>
  <si>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</si>
  <si>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</si>
  <si>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</si>
  <si>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</si>
  <si>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</si>
  <si>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</si>
  <si>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</si>
  <si>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</si>
  <si>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</si>
  <si>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</si>
  <si>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</si>
  <si>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</si>
  <si>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</si>
  <si>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</si>
  <si>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</si>
  <si>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</si>
  <si>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</si>
  <si>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</si>
  <si>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</si>
  <si>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</si>
  <si>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</si>
  <si>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</si>
  <si>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</si>
  <si>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</si>
  <si>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</si>
  <si>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</si>
  <si>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</si>
  <si>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</si>
  <si>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</si>
  <si>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</si>
  <si>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</si>
  <si>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</si>
  <si>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</si>
  <si>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</si>
  <si>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</si>
  <si>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</si>
  <si>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</si>
  <si>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</si>
  <si>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</si>
  <si>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</si>
  <si>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</si>
  <si>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</si>
  <si>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</si>
  <si>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</si>
  <si>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</si>
  <si>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</si>
  <si>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</si>
  <si>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</si>
  <si>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</si>
  <si>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</si>
  <si>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</si>
  <si>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</si>
  <si>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</si>
  <si>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</si>
  <si>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</si>
  <si>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</si>
  <si>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</si>
  <si>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</si>
  <si>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</si>
  <si>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</si>
  <si>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</si>
  <si>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</si>
  <si>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</si>
  <si>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</si>
  <si>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</si>
  <si>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</si>
  <si>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</si>
  <si>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</si>
  <si>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</si>
  <si>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</si>
  <si>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</si>
  <si>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</si>
  <si>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</si>
  <si>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</si>
  <si>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</si>
  <si>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</si>
  <si>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</si>
  <si>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</si>
  <si>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</si>
  <si>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</si>
  <si>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</si>
  <si>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</si>
  <si>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</si>
  <si>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</si>
  <si>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</si>
  <si>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</si>
  <si>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</si>
  <si>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</si>
  <si>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</si>
  <si>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</si>
  <si>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</si>
  <si>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</si>
  <si>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</si>
  <si>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</si>
  <si>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</si>
  <si>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</si>
  <si>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</si>
  <si>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</si>
  <si>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</si>
  <si>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</si>
  <si>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</si>
  <si>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</si>
  <si>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</si>
  <si>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</si>
  <si>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</si>
  <si>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</si>
  <si>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</si>
  <si>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</si>
  <si>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</si>
  <si>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</si>
  <si>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</si>
  <si>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</si>
  <si>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</si>
  <si>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</si>
  <si>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</si>
  <si>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</si>
  <si>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</si>
  <si>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</si>
  <si>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</si>
  <si>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</si>
  <si>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</si>
  <si>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</si>
  <si>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</si>
  <si>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</si>
  <si>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</si>
  <si>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</si>
  <si>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</si>
  <si>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</si>
  <si>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</si>
  <si>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</si>
  <si>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</si>
  <si>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</si>
  <si>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</si>
  <si>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</si>
  <si>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</si>
  <si>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</si>
  <si>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</si>
  <si>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</si>
  <si>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</si>
  <si>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</si>
  <si>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</si>
  <si>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</si>
  <si>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</si>
  <si>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</si>
  <si>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</si>
  <si>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</si>
  <si>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</si>
  <si>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</si>
  <si>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</si>
  <si>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</si>
  <si>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</si>
  <si>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</si>
  <si>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</si>
  <si>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</si>
  <si>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</si>
  <si>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</si>
  <si>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</si>
  <si>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</si>
  <si>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</si>
  <si>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</si>
  <si>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</si>
  <si>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</si>
  <si>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</si>
  <si>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</si>
  <si>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</si>
  <si>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</si>
  <si>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</si>
  <si>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</si>
  <si>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</si>
  <si>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</si>
  <si>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</si>
  <si>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</si>
  <si>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</si>
  <si>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</si>
  <si>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</si>
  <si>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</si>
  <si>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</si>
  <si>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</si>
  <si>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</si>
  <si>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</si>
  <si>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</si>
  <si>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</si>
  <si>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</si>
  <si>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</si>
  <si>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</si>
  <si>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</si>
  <si>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</si>
  <si>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</si>
  <si>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</si>
  <si>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</si>
  <si>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</si>
  <si>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</si>
  <si>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</si>
  <si>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</si>
  <si>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</si>
  <si>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</si>
  <si>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</si>
  <si>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</si>
  <si>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</si>
  <si>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</si>
  <si>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</si>
  <si>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</si>
  <si>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</si>
  <si>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</si>
  <si>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</si>
  <si>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</si>
  <si>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</si>
  <si>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</si>
  <si>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</si>
  <si>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</si>
  <si>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</si>
  <si>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</si>
  <si>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</si>
  <si>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</si>
  <si>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</si>
  <si>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</si>
  <si>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</si>
  <si>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</si>
  <si>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</si>
  <si>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</si>
  <si>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</si>
  <si>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</si>
  <si>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</si>
  <si>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</si>
  <si>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</si>
  <si>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</si>
  <si>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</si>
  <si>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</si>
  <si>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</si>
  <si>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</si>
  <si>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</si>
  <si>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</si>
  <si>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</si>
  <si>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</si>
  <si>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</si>
  <si>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</si>
  <si>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</si>
  <si>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</si>
  <si>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</si>
  <si>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</si>
  <si>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</si>
  <si>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</si>
  <si>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</si>
  <si>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</si>
  <si>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</si>
  <si>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</si>
  <si>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</si>
  <si>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</si>
  <si>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</si>
  <si>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</si>
  <si>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</si>
  <si>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</si>
  <si>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</si>
  <si>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</si>
  <si>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</si>
  <si>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</si>
  <si>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</si>
  <si>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</si>
  <si>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</si>
  <si>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</si>
  <si>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</si>
  <si>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</si>
  <si>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</si>
  <si>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</si>
  <si>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</si>
  <si>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</si>
  <si>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</si>
  <si>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</si>
  <si>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</si>
  <si>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</si>
  <si>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</si>
  <si>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</si>
  <si>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</si>
  <si>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</si>
  <si>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</si>
  <si>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</si>
  <si>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</si>
  <si>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</si>
  <si>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</si>
  <si>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</si>
  <si>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</si>
  <si>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</si>
  <si>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</si>
  <si>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</si>
  <si>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</si>
  <si>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</si>
  <si>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</si>
  <si>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</si>
  <si>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</si>
  <si>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</si>
  <si>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</si>
  <si>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</si>
  <si>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</si>
  <si>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</si>
  <si>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</si>
  <si>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</si>
  <si>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</si>
  <si>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</si>
  <si>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</si>
  <si>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</si>
  <si>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</si>
  <si>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</si>
  <si>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</si>
  <si>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</si>
  <si>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</si>
  <si>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</si>
  <si>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</si>
  <si>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</si>
  <si>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</si>
  <si>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</si>
  <si>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</si>
  <si>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</si>
  <si>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</si>
  <si>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</si>
  <si>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</si>
  <si>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</si>
  <si>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</si>
  <si>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</si>
  <si>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</si>
  <si>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</si>
  <si>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</si>
  <si>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</si>
  <si>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</si>
  <si>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</si>
  <si>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</si>
  <si>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</si>
  <si>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</si>
  <si>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</si>
  <si>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</si>
  <si>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</si>
  <si>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</si>
  <si>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</si>
  <si>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</si>
  <si>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</si>
  <si>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</si>
  <si>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</si>
  <si>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</si>
  <si>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</si>
  <si>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</si>
  <si>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</si>
  <si>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</si>
  <si>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</si>
  <si>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</si>
  <si>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</si>
  <si>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</si>
  <si>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</si>
  <si>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</si>
  <si>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</si>
  <si>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</si>
  <si>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</si>
  <si>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</si>
  <si>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</si>
  <si>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</si>
  <si>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</si>
  <si>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</si>
  <si>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</si>
  <si>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</si>
  <si>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</si>
  <si>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</si>
  <si>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</si>
  <si>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</si>
  <si>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</si>
  <si>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</si>
  <si>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</si>
  <si>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</si>
  <si>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</si>
  <si>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</si>
  <si>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</si>
  <si>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</si>
  <si>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</si>
  <si>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</si>
  <si>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</si>
  <si>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</si>
  <si>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</si>
  <si>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</si>
  <si>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</si>
  <si>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</si>
  <si>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</si>
  <si>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</si>
  <si>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</si>
  <si>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</si>
  <si>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</si>
  <si>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</si>
  <si>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</si>
  <si>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</si>
  <si>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</si>
  <si>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</si>
  <si>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</si>
  <si>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</si>
  <si>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</si>
  <si>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</si>
  <si>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</si>
  <si>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</si>
  <si>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</si>
  <si>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</si>
  <si>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</si>
  <si>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</si>
  <si>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</si>
  <si>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</si>
  <si>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</si>
  <si>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</si>
  <si>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</si>
  <si>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</si>
  <si>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</si>
  <si>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</si>
  <si>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</si>
  <si>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</si>
  <si>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</si>
  <si>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</si>
  <si>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</si>
  <si>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</si>
  <si>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</si>
  <si>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</si>
  <si>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</si>
  <si>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</si>
  <si>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</si>
  <si>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</si>
  <si>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</si>
  <si>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</si>
  <si>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</si>
  <si>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</si>
  <si>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</si>
  <si>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</si>
  <si>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</si>
  <si>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</si>
  <si>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</si>
  <si>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</si>
  <si>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</si>
  <si>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</si>
  <si>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</si>
  <si>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</si>
  <si>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</si>
  <si>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</si>
  <si>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</si>
  <si>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</si>
  <si>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</si>
  <si>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</si>
  <si>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</si>
  <si>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</si>
  <si>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</si>
  <si>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</si>
  <si>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</si>
  <si>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</si>
  <si>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</si>
  <si>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</si>
  <si>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</si>
  <si>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</si>
  <si>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</si>
  <si>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</si>
  <si>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</si>
  <si>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</si>
  <si>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</si>
  <si>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</si>
  <si>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</si>
  <si>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</si>
  <si>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</si>
  <si>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</si>
  <si>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</si>
  <si>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</si>
  <si>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</si>
  <si>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</si>
  <si>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</si>
  <si>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</si>
  <si>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</si>
  <si>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</si>
  <si>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</si>
  <si>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</si>
  <si>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</si>
  <si>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</si>
  <si>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</si>
  <si>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</si>
  <si>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</si>
  <si>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</si>
  <si>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</si>
  <si>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</si>
  <si>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</si>
  <si>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</si>
  <si>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</si>
  <si>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</si>
  <si>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</si>
  <si>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</si>
  <si>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</si>
  <si>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</si>
  <si>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</si>
  <si>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</si>
  <si>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</si>
  <si>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</si>
  <si>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</si>
  <si>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</si>
  <si>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</si>
  <si>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</si>
  <si>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</si>
  <si>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</si>
  <si>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</si>
  <si>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</si>
  <si>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</si>
  <si>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</si>
  <si>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</si>
  <si>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</si>
  <si>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</si>
  <si>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</si>
  <si>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</si>
  <si>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</si>
  <si>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</si>
  <si>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</si>
  <si>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</si>
  <si>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</si>
  <si>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</si>
  <si>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</si>
  <si>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</si>
  <si>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</si>
  <si>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</si>
  <si>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</si>
  <si>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</si>
  <si>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</si>
  <si>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</si>
  <si>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</si>
  <si>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</si>
  <si>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</si>
  <si>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</si>
  <si>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</si>
  <si>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</si>
  <si>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</si>
  <si>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</si>
  <si>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</si>
  <si>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</si>
  <si>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</si>
  <si>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</si>
  <si>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</si>
  <si>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</si>
  <si>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</si>
  <si>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</si>
  <si>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</si>
  <si>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</si>
  <si>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</si>
  <si>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</si>
  <si>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</si>
  <si>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</si>
  <si>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</si>
  <si>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</si>
  <si>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</si>
  <si>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</si>
  <si>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</si>
  <si>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</si>
  <si>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</si>
  <si>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</si>
  <si>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</si>
  <si>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</si>
  <si>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</si>
  <si>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</si>
  <si>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</si>
  <si>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</si>
  <si>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</si>
  <si>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</si>
  <si>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</si>
  <si>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</si>
  <si>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</si>
  <si>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</si>
  <si>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</si>
  <si>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</si>
  <si>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</si>
  <si>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</si>
  <si>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</si>
  <si>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</si>
  <si>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</si>
  <si>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</si>
  <si>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</si>
  <si>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</si>
  <si>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</si>
  <si>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</si>
  <si>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</si>
  <si>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</si>
  <si>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</si>
  <si>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</si>
  <si>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</si>
  <si>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</si>
  <si>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</si>
  <si>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</si>
  <si>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</si>
  <si>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</si>
  <si>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</si>
  <si>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</si>
  <si>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</si>
  <si>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</si>
  <si>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</si>
  <si>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</si>
  <si>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</si>
  <si>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</si>
  <si>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</si>
  <si>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</si>
  <si>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</si>
  <si>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</si>
  <si>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</si>
  <si>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</si>
  <si>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</si>
  <si>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</si>
  <si>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</si>
  <si>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</si>
  <si>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</si>
  <si>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</si>
  <si>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</si>
  <si>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</si>
  <si>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</si>
  <si>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</si>
  <si>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</si>
  <si>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</si>
  <si>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</si>
  <si>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</si>
  <si>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</si>
  <si>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</si>
  <si>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</si>
  <si>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</si>
  <si>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</si>
  <si>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</si>
  <si>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</si>
  <si>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</si>
  <si>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</si>
  <si>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</si>
  <si>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</si>
  <si>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</si>
  <si>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</si>
  <si>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</si>
  <si>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</si>
  <si>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</si>
  <si>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</si>
  <si>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</si>
  <si>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</si>
  <si>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</si>
  <si>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</si>
  <si>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</si>
  <si>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</si>
  <si>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</si>
  <si>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</si>
  <si>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</si>
  <si>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</si>
  <si>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</si>
  <si>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</si>
  <si>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</si>
  <si>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</si>
  <si>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</si>
  <si>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</si>
  <si>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</si>
  <si>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</si>
  <si>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</si>
  <si>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</si>
  <si>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</si>
  <si>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</si>
  <si>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</si>
  <si>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</si>
  <si>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</si>
  <si>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</si>
  <si>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</si>
  <si>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</si>
  <si>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</si>
  <si>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</si>
  <si>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</si>
  <si>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</si>
  <si>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</si>
  <si>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</si>
  <si>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</si>
  <si>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</si>
  <si>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</si>
  <si>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</si>
  <si>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</si>
  <si>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</si>
  <si>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</si>
  <si>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</si>
  <si>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</si>
  <si>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</si>
  <si>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</si>
  <si>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</si>
  <si>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</si>
  <si>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</si>
  <si>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</si>
  <si>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</si>
  <si>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</si>
  <si>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</si>
  <si>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</si>
  <si>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</si>
  <si>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</si>
  <si>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</si>
  <si>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</si>
  <si>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</si>
  <si>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</si>
  <si>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</si>
  <si>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</si>
  <si>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</si>
  <si>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</si>
  <si>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</si>
  <si>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</si>
  <si>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</si>
  <si>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</si>
  <si>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</si>
  <si>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</si>
  <si>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</si>
  <si>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</si>
  <si>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</si>
  <si>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</si>
  <si>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</si>
  <si>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</si>
  <si>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</si>
  <si>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</si>
  <si>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</si>
  <si>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</si>
  <si>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</si>
  <si>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</si>
  <si>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</si>
  <si>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</si>
  <si>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</si>
  <si>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</si>
  <si>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</si>
  <si>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</si>
  <si>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</si>
  <si>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</si>
  <si>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</si>
  <si>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</si>
  <si>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</si>
  <si>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</si>
  <si>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</si>
  <si>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</si>
  <si>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</si>
  <si>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</si>
  <si>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</si>
  <si>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</si>
  <si>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</si>
  <si>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</si>
  <si>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</si>
  <si>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</si>
  <si>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</si>
  <si>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</si>
  <si>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</si>
  <si>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</si>
  <si>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</si>
  <si>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</si>
  <si>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</si>
  <si>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</si>
  <si>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</si>
  <si>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</si>
  <si>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</si>
  <si>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</si>
  <si>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</si>
  <si>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</si>
  <si>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</si>
  <si>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</si>
  <si>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</si>
  <si>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</si>
  <si>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</si>
  <si>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</si>
  <si>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</si>
  <si>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</si>
  <si>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</si>
  <si>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</si>
  <si>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</si>
  <si>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</si>
  <si>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</si>
  <si>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</si>
  <si>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</si>
  <si>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</si>
  <si>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</si>
  <si>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</si>
  <si>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</si>
  <si>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</si>
  <si>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</si>
  <si>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</si>
  <si>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</si>
  <si>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</si>
  <si>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</si>
  <si>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</si>
  <si>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</si>
  <si>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</si>
  <si>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</si>
  <si>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</si>
  <si>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</si>
  <si>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</si>
  <si>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</si>
  <si>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</si>
  <si>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</si>
  <si>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</si>
  <si>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</si>
  <si>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</si>
  <si>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</si>
  <si>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</si>
  <si>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</si>
  <si>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</si>
  <si>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</si>
  <si>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</si>
  <si>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</si>
  <si>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</si>
  <si>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</si>
  <si>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</si>
  <si>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</si>
  <si>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</si>
  <si>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</si>
  <si>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</si>
  <si>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</si>
  <si>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</si>
  <si>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</si>
  <si>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</si>
  <si>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</si>
  <si>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</si>
  <si>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</si>
  <si>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</si>
  <si>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</si>
  <si>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</si>
  <si>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</si>
  <si>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</si>
  <si>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</si>
  <si>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</si>
  <si>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</si>
  <si>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</si>
  <si>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</si>
  <si>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</si>
  <si>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</si>
  <si>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</si>
  <si>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</si>
  <si>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</si>
  <si>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</si>
  <si>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</si>
  <si>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</si>
  <si>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</si>
  <si>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</si>
  <si>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</si>
  <si>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</si>
  <si>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</si>
  <si>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</si>
  <si>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</si>
  <si>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</si>
  <si>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</si>
  <si>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</si>
  <si>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</si>
  <si>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</si>
  <si>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</si>
  <si>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</si>
  <si>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</si>
  <si>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</si>
  <si>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</si>
  <si>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</si>
  <si>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</si>
  <si>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</si>
  <si>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</si>
  <si>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</si>
  <si>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</si>
  <si>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</si>
  <si>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</si>
  <si>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</si>
  <si>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</si>
  <si>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</si>
  <si>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</si>
  <si>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</si>
  <si>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</si>
  <si>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</si>
  <si>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</si>
  <si>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</si>
  <si>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</si>
  <si>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</si>
  <si>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</si>
  <si>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</si>
  <si>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</si>
  <si>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</si>
  <si>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</si>
  <si>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</si>
  <si>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</si>
  <si>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</si>
  <si>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</si>
  <si>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</si>
  <si>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</si>
  <si>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</si>
  <si>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</si>
  <si>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</si>
  <si>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</si>
  <si>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</si>
  <si>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</si>
  <si>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</si>
  <si>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</si>
  <si>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</si>
  <si>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</si>
  <si>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</si>
  <si>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</si>
  <si>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</si>
  <si>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</si>
  <si>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</si>
  <si>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</si>
  <si>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</si>
  <si>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</si>
  <si>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</si>
  <si>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</si>
  <si>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</si>
  <si>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</si>
  <si>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</si>
  <si>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</si>
  <si>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</si>
  <si>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</si>
  <si>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</si>
  <si>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</si>
  <si>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</si>
  <si>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</si>
  <si>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</si>
  <si>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</si>
  <si>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</si>
  <si>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</si>
  <si>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</si>
  <si>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</si>
  <si>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</si>
  <si>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</si>
  <si>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</si>
  <si>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</si>
  <si>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</si>
  <si>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</si>
  <si>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</si>
  <si>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</si>
  <si>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</si>
  <si>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</si>
  <si>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</si>
  <si>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</si>
  <si>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</si>
  <si>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</si>
  <si>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</si>
  <si>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</si>
  <si>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</si>
  <si>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</si>
  <si>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</si>
  <si>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</si>
  <si>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</si>
  <si>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</si>
  <si>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</si>
  <si>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</si>
  <si>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</si>
  <si>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</si>
  <si>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</si>
  <si>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</si>
  <si>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</si>
  <si>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</si>
  <si>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</si>
  <si>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</si>
  <si>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</si>
  <si>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</si>
  <si>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</si>
  <si>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</si>
  <si>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</si>
  <si>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</si>
  <si>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</si>
  <si>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</si>
  <si>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</si>
  <si>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</si>
  <si>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</si>
  <si>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</si>
  <si>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</si>
  <si>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</si>
  <si>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</si>
  <si>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</si>
  <si>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</si>
  <si>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</si>
  <si>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</si>
  <si>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</si>
  <si>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</si>
  <si>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</si>
  <si>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</si>
  <si>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</si>
  <si>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</si>
  <si>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</si>
  <si>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</si>
  <si>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</si>
  <si>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</si>
  <si>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</si>
  <si>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</si>
  <si>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</si>
  <si>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</si>
  <si>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</si>
  <si>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</si>
  <si>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</si>
  <si>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</si>
  <si>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</si>
  <si>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</si>
  <si>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</si>
  <si>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</si>
  <si>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</si>
  <si>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</si>
  <si>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</si>
  <si>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</si>
  <si>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</si>
  <si>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</si>
  <si>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</si>
  <si>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</si>
  <si>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</si>
  <si>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</si>
  <si>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</si>
  <si>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</si>
  <si>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</si>
  <si>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</si>
  <si>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</si>
  <si>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</si>
  <si>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</si>
  <si>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</si>
  <si>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</si>
  <si>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</si>
  <si>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</si>
  <si>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</si>
  <si>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</si>
  <si>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</si>
  <si>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</si>
  <si>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</si>
  <si>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</si>
  <si>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</si>
  <si>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</si>
  <si>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</si>
  <si>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</si>
  <si>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</si>
  <si>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</si>
  <si>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</si>
  <si>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</si>
  <si>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</si>
  <si>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</si>
  <si>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</si>
  <si>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</si>
  <si>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</si>
  <si>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</si>
  <si>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</si>
  <si>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</si>
  <si>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</si>
  <si>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</si>
  <si>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</si>
  <si>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</si>
  <si>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</si>
  <si>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</si>
  <si>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</si>
  <si>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</si>
  <si>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</si>
  <si>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</si>
  <si>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</si>
  <si>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</si>
  <si>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</si>
  <si>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</si>
  <si>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</si>
  <si>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</si>
  <si>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</si>
  <si>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</si>
  <si>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</si>
  <si>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</si>
  <si>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</si>
  <si>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</si>
  <si>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</si>
  <si>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</si>
  <si>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</si>
  <si>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</si>
  <si>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</si>
  <si>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</si>
  <si>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</si>
  <si>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</si>
  <si>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</si>
  <si>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</si>
  <si>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</si>
  <si>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</si>
  <si>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</si>
  <si>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</si>
  <si>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</si>
  <si>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</si>
  <si>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</si>
  <si>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</si>
  <si>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</si>
  <si>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</si>
  <si>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</si>
  <si>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</si>
  <si>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</si>
  <si>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</si>
  <si>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</si>
  <si>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</si>
  <si>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</si>
  <si>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</si>
  <si>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</si>
  <si>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</si>
  <si>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</si>
  <si>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</si>
  <si>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</si>
  <si>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</si>
  <si>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</si>
  <si>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</si>
  <si>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</si>
  <si>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</si>
  <si>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</si>
  <si>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</si>
  <si>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</si>
  <si>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</si>
  <si>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</si>
  <si>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</si>
  <si>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</si>
  <si>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</si>
  <si>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</si>
  <si>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</si>
  <si>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</si>
  <si>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</si>
  <si>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</si>
  <si>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</si>
  <si>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</si>
  <si>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</si>
  <si>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</si>
  <si>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</si>
  <si>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</si>
  <si>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</si>
  <si>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</si>
  <si>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</si>
  <si>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</si>
  <si>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</si>
  <si>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</si>
  <si>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</si>
  <si>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</si>
  <si>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</si>
  <si>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</si>
  <si>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</si>
  <si>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</si>
  <si>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</si>
  <si>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</si>
  <si>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</si>
  <si>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</si>
  <si>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</si>
  <si>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</si>
  <si>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</si>
  <si>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</si>
  <si>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</si>
  <si>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</si>
  <si>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</si>
  <si>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</si>
  <si>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</si>
  <si>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</si>
  <si>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</si>
  <si>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</si>
  <si>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</si>
  <si>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</si>
  <si>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</si>
  <si>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</si>
  <si>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</si>
  <si>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</si>
  <si>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</si>
  <si>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</si>
  <si>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</si>
  <si>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</si>
  <si>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</si>
  <si>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</si>
  <si>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</si>
  <si>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</si>
  <si>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</si>
  <si>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</si>
  <si>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</si>
  <si>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</si>
  <si>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</si>
  <si>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</si>
  <si>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</si>
  <si>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</si>
  <si>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</si>
  <si>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</si>
  <si>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</si>
  <si>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</si>
  <si>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</si>
  <si>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</si>
  <si>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</si>
  <si>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</si>
  <si>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</si>
  <si>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</si>
  <si>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</si>
  <si>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</si>
  <si>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</si>
  <si>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</si>
  <si>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</si>
  <si>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</si>
  <si>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</si>
  <si>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</si>
  <si>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</si>
  <si>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</si>
  <si>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</si>
  <si>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</si>
  <si>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</si>
  <si>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</si>
  <si>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</si>
  <si>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</si>
  <si>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</si>
  <si>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</si>
  <si>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</si>
  <si>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</si>
  <si>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</si>
  <si>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</si>
  <si>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</si>
  <si>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</si>
  <si>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</si>
  <si>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</si>
  <si>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</si>
  <si>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</si>
  <si>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</si>
  <si>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</si>
  <si>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</si>
  <si>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</si>
  <si>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</si>
  <si>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</si>
  <si>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</si>
  <si>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</si>
  <si>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</si>
  <si>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</si>
  <si>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</si>
  <si>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</si>
  <si>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</si>
  <si>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</si>
  <si>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</si>
  <si>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</si>
  <si>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</si>
  <si>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</si>
  <si>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</si>
  <si>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</si>
  <si>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</si>
  <si>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</si>
  <si>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</si>
  <si>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</si>
  <si>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</si>
  <si>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</si>
  <si>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</si>
  <si>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</si>
  <si>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</si>
  <si>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</si>
  <si>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</si>
  <si>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</si>
  <si>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</si>
  <si>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</si>
  <si>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</si>
  <si>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</si>
  <si>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</si>
  <si>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</si>
  <si>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</si>
  <si>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</si>
  <si>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</si>
  <si>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</si>
  <si>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</si>
  <si>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</si>
  <si>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</si>
  <si>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</si>
  <si>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</si>
  <si>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</si>
  <si>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</si>
  <si>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</si>
  <si>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</si>
  <si>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</si>
  <si>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</si>
  <si>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</si>
  <si>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</si>
  <si>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</si>
  <si>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</si>
  <si>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</si>
  <si>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</si>
  <si>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</si>
  <si>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</si>
  <si>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</si>
  <si>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</si>
  <si>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</si>
  <si>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</si>
  <si>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</si>
  <si>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</si>
  <si>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</si>
  <si>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</si>
  <si>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</si>
  <si>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</si>
  <si>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</si>
  <si>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</si>
  <si>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</si>
  <si>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</si>
  <si>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</si>
  <si>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</si>
  <si>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</si>
  <si>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</si>
  <si>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</si>
  <si>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</si>
  <si>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</si>
  <si>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</si>
  <si>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</si>
  <si>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</si>
  <si>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</si>
  <si>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</si>
  <si>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</si>
  <si>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</si>
  <si>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</si>
  <si>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</si>
  <si>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</si>
  <si>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</si>
  <si>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</si>
  <si>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</si>
  <si>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</si>
  <si>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</si>
  <si>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</si>
  <si>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</si>
  <si>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</si>
  <si>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</si>
  <si>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</si>
  <si>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</si>
  <si>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</si>
  <si>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</si>
  <si>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</si>
  <si>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</si>
  <si>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</si>
  <si>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</si>
  <si>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</si>
  <si>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</si>
  <si>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</si>
  <si>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</si>
  <si>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</si>
  <si>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</si>
  <si>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</si>
  <si>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</si>
  <si>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</si>
  <si>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</si>
  <si>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</si>
  <si>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</si>
  <si>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</si>
  <si>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</si>
  <si>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</si>
  <si>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</si>
  <si>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</si>
  <si>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</si>
  <si>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</si>
  <si>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</si>
  <si>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</si>
  <si>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</si>
  <si>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</si>
  <si>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</si>
  <si>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</si>
  <si>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</si>
  <si>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</si>
  <si>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</si>
  <si>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</si>
  <si>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</si>
  <si>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</si>
  <si>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</si>
  <si>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</si>
  <si>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</si>
  <si>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</si>
  <si>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</si>
  <si>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</si>
  <si>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</si>
  <si>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</si>
  <si>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</si>
  <si>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</si>
  <si>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</si>
  <si>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</si>
  <si>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</si>
  <si>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</si>
  <si>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</si>
  <si>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</si>
  <si>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</si>
  <si>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</si>
  <si>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</si>
  <si>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</si>
  <si>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</si>
  <si>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</si>
  <si>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</si>
  <si>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</si>
  <si>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</si>
  <si>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</si>
  <si>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</si>
  <si>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</si>
  <si>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</si>
  <si>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</si>
  <si>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</si>
  <si>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</si>
  <si>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</si>
  <si>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</si>
  <si>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</si>
  <si>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</si>
  <si>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</si>
  <si>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</si>
  <si>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</si>
  <si>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</si>
  <si>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</si>
  <si>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</si>
  <si>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</si>
  <si>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</si>
  <si>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</si>
  <si>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</si>
  <si>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</si>
  <si>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</si>
  <si>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</si>
  <si>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</si>
  <si>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</si>
  <si>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</si>
  <si>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</si>
  <si>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</si>
  <si>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</si>
  <si>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</si>
  <si>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</si>
  <si>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</si>
  <si>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</si>
  <si>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</si>
  <si>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</si>
  <si>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</si>
  <si>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</si>
  <si>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</si>
  <si>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</si>
  <si>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</si>
  <si>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</si>
  <si>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</si>
  <si>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</si>
  <si>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</si>
  <si>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</si>
  <si>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</si>
  <si>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</si>
  <si>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</si>
  <si>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</si>
  <si>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</si>
  <si>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</si>
  <si>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</si>
  <si>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</si>
  <si>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</si>
  <si>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</si>
  <si>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</si>
  <si>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</si>
  <si>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</si>
  <si>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</si>
  <si>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</si>
  <si>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</si>
  <si>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</si>
  <si>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</si>
  <si>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</si>
  <si>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</si>
  <si>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</si>
  <si>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</si>
  <si>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</si>
  <si>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</si>
  <si>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</si>
  <si>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</si>
  <si>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</si>
  <si>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</si>
  <si>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</si>
  <si>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</si>
  <si>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</si>
  <si>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</si>
  <si>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</si>
  <si>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</si>
  <si>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</si>
  <si>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</si>
  <si>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</si>
  <si>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</si>
  <si>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</si>
  <si>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</si>
  <si>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</si>
  <si>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</si>
  <si>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</si>
  <si>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</si>
  <si>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</si>
  <si>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</si>
  <si>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</si>
  <si>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</si>
  <si>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</si>
  <si>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</si>
  <si>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</si>
  <si>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</si>
  <si>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</si>
  <si>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</si>
  <si>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</si>
  <si>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</si>
  <si>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</si>
  <si>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</si>
  <si>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</si>
  <si>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</si>
  <si>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</si>
  <si>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</si>
  <si>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</si>
  <si>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</si>
  <si>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</si>
  <si>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</si>
  <si>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</si>
  <si>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</si>
  <si>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</si>
  <si>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</si>
  <si>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</si>
  <si>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</si>
  <si>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</si>
  <si>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</si>
  <si>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</si>
  <si>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</si>
  <si>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</si>
  <si>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</si>
  <si>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</si>
  <si>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</si>
  <si>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</si>
  <si>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</si>
  <si>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</si>
  <si>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</si>
  <si>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</si>
  <si>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</si>
  <si>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</si>
  <si>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</si>
  <si>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</si>
  <si>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</si>
  <si>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</si>
  <si>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</si>
  <si>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</si>
  <si>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</si>
  <si>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</si>
  <si>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</si>
  <si>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</si>
  <si>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</si>
  <si>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</si>
  <si>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</si>
  <si>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</si>
  <si>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</si>
  <si>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</si>
  <si>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</si>
  <si>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</si>
  <si>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</si>
  <si>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</si>
  <si>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</si>
  <si>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</si>
  <si>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</si>
  <si>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</si>
  <si>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</si>
  <si>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</si>
  <si>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</si>
  <si>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</si>
  <si>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</si>
  <si>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</si>
  <si>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</si>
  <si>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</si>
  <si>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</si>
  <si>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</si>
  <si>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</si>
  <si>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</si>
  <si>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</si>
  <si>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</si>
  <si>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</si>
  <si>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</si>
  <si>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</si>
  <si>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</si>
  <si>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</si>
  <si>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</si>
  <si>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</si>
  <si>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</si>
  <si>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</si>
  <si>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</si>
  <si>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</si>
  <si>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</si>
  <si>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</si>
  <si>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</si>
  <si>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</si>
  <si>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</si>
  <si>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</si>
  <si>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</si>
  <si>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</si>
  <si>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</si>
  <si>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</si>
  <si>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</si>
  <si>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</si>
  <si>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</si>
  <si>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</si>
  <si>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</si>
  <si>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</si>
  <si>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</si>
  <si>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</si>
  <si>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</si>
  <si>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</si>
  <si>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</si>
  <si>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</si>
  <si>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</si>
  <si>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</si>
  <si>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</si>
  <si>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</si>
  <si>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</si>
  <si>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</si>
  <si>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</si>
  <si>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</si>
  <si>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</si>
  <si>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</si>
  <si>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</si>
  <si>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</si>
  <si>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</si>
  <si>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</si>
  <si>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</si>
  <si>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</si>
  <si>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</si>
  <si>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</si>
  <si>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</si>
  <si>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</si>
  <si>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</si>
  <si>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</si>
  <si>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</si>
  <si>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</si>
  <si>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</si>
  <si>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</si>
  <si>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</si>
  <si>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</si>
  <si>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</si>
  <si>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</si>
  <si>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</si>
  <si>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</si>
  <si>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</si>
  <si>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</si>
  <si>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</si>
  <si>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</si>
  <si>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</si>
  <si>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</si>
  <si>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</si>
  <si>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</si>
  <si>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</si>
  <si>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</si>
  <si>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</si>
  <si>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</si>
  <si>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</si>
  <si>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</si>
  <si>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</si>
  <si>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</si>
  <si>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</si>
  <si>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</si>
  <si>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</si>
  <si>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</si>
  <si>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</si>
  <si>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</si>
  <si>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</si>
  <si>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</si>
  <si>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</si>
  <si>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</si>
  <si>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</si>
  <si>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</si>
  <si>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</si>
  <si>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</si>
  <si>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</si>
  <si>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</si>
  <si>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</si>
  <si>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</si>
  <si>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</si>
  <si>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</si>
  <si>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</si>
  <si>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</si>
  <si>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</si>
  <si>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</si>
  <si>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</si>
  <si>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</si>
  <si>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</si>
  <si>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</si>
  <si>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</si>
  <si>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</si>
  <si>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</si>
  <si>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</si>
  <si>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</si>
  <si>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</si>
  <si>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</si>
  <si>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</si>
  <si>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</si>
  <si>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</si>
  <si>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</si>
  <si>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</si>
  <si>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</si>
  <si>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</si>
  <si>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</si>
  <si>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</si>
  <si>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</si>
  <si>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</si>
  <si>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</si>
  <si>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</si>
  <si>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</si>
  <si>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</si>
  <si>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</si>
  <si>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</si>
  <si>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</si>
  <si>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</si>
  <si>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</si>
  <si>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</si>
  <si>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</si>
  <si>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</si>
  <si>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</si>
  <si>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</si>
  <si>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</si>
  <si>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</si>
  <si>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</si>
  <si>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</si>
  <si>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</si>
  <si>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</si>
  <si>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</si>
  <si>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</si>
  <si>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</si>
  <si>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</si>
  <si>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</si>
  <si>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</si>
  <si>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</si>
  <si>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</si>
  <si>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</si>
  <si>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</si>
  <si>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</si>
  <si>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</si>
  <si>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</si>
  <si>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</si>
  <si>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</si>
  <si>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</si>
  <si>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</si>
  <si>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</si>
  <si>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</si>
  <si>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</si>
  <si>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</si>
  <si>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</si>
  <si>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</si>
  <si>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</si>
  <si>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</si>
  <si>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</si>
  <si>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</si>
  <si>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</si>
  <si>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</si>
  <si>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</si>
  <si>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</si>
  <si>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</si>
  <si>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</si>
  <si>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</si>
  <si>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</si>
  <si>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</si>
  <si>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</si>
  <si>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</si>
  <si>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</si>
  <si>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</si>
  <si>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</si>
  <si>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</si>
  <si>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</si>
  <si>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</si>
  <si>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</si>
  <si>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</si>
  <si>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</si>
  <si>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</si>
  <si>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</si>
  <si>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</si>
  <si>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</si>
  <si>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</si>
  <si>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</si>
  <si>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</si>
  <si>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</si>
  <si>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</si>
  <si>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</si>
  <si>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</si>
  <si>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</si>
  <si>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</si>
  <si>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</si>
  <si>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</si>
  <si>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</si>
  <si>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</si>
  <si>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</si>
  <si>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</si>
  <si>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</si>
  <si>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</si>
  <si>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</si>
  <si>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</si>
  <si>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</si>
  <si>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</si>
  <si>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</si>
  <si>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</si>
  <si>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</si>
  <si>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</si>
  <si>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</si>
  <si>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</si>
  <si>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</si>
  <si>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</si>
  <si>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</si>
  <si>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</si>
  <si>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</si>
  <si>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</si>
  <si>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</si>
  <si>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</si>
  <si>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</si>
  <si>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</si>
  <si>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</si>
  <si>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</si>
  <si>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</si>
  <si>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</si>
  <si>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</si>
  <si>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</si>
  <si>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</si>
  <si>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</si>
  <si>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</si>
  <si>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</si>
  <si>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</si>
  <si>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</si>
  <si>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</si>
  <si>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</si>
  <si>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</si>
  <si>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</si>
  <si>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</si>
  <si>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</si>
  <si>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</si>
  <si>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</si>
  <si>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</si>
  <si>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</si>
  <si>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</si>
  <si>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</si>
  <si>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</si>
  <si>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</si>
  <si>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</si>
  <si>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</si>
  <si>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</si>
  <si>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</si>
  <si>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</si>
  <si>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</si>
  <si>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</si>
  <si>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</si>
  <si>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</si>
  <si>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</si>
  <si>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</si>
  <si>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</si>
  <si>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</si>
  <si>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</si>
  <si>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</si>
  <si>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</si>
  <si>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</si>
  <si>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</si>
  <si>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</si>
  <si>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</si>
  <si>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</si>
  <si>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</si>
  <si>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</si>
  <si>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</si>
  <si>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</si>
  <si>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</si>
  <si>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</si>
  <si>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</si>
  <si>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</si>
  <si>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</si>
  <si>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</si>
  <si>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</si>
  <si>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</si>
  <si>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</si>
  <si>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</si>
  <si>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</si>
  <si>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</si>
  <si>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</si>
  <si>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</si>
  <si>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</si>
  <si>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</si>
  <si>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</si>
  <si>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</si>
  <si>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</si>
  <si>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</si>
  <si>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</si>
  <si>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</si>
  <si>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</si>
  <si>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</si>
  <si>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</si>
  <si>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</si>
  <si>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</si>
  <si>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</si>
  <si>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</si>
  <si>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</si>
  <si>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</si>
  <si>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</si>
  <si>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</si>
  <si>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</si>
  <si>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</si>
  <si>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</si>
  <si>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</si>
  <si>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</si>
  <si>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</si>
  <si>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</si>
  <si>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</si>
  <si>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</si>
  <si>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</si>
  <si>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</si>
  <si>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</si>
  <si>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</si>
  <si>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</si>
  <si>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</si>
  <si>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</si>
  <si>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</si>
  <si>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</si>
  <si>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</si>
  <si>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</si>
  <si>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</si>
  <si>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</si>
  <si>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</si>
  <si>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</si>
  <si>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</si>
  <si>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</si>
  <si>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</si>
  <si>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</si>
  <si>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</si>
  <si>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</si>
  <si>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</si>
  <si>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</si>
  <si>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</si>
  <si>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</si>
  <si>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</si>
  <si>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</si>
  <si>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</si>
  <si>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</si>
  <si>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</si>
  <si>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</si>
  <si>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</si>
  <si>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</si>
  <si>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</si>
  <si>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</si>
  <si>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</si>
  <si>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</si>
  <si>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</si>
  <si>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</si>
  <si>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</si>
  <si>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</si>
  <si>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</si>
  <si>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</si>
  <si>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</si>
  <si>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</si>
  <si>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</si>
  <si>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</si>
  <si>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</si>
  <si>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</si>
  <si>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</si>
  <si>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</si>
  <si>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</si>
  <si>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</si>
  <si>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</si>
  <si>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</si>
  <si>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</si>
  <si>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</si>
  <si>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</si>
  <si>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</si>
  <si>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</si>
  <si>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</si>
  <si>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</si>
  <si>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</si>
  <si>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</si>
  <si>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</si>
  <si>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</si>
  <si>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</si>
  <si>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</si>
  <si>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</si>
  <si>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</si>
  <si>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</si>
  <si>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</si>
  <si>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</si>
  <si>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</si>
  <si>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</si>
  <si>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</si>
  <si>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</si>
  <si>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</si>
  <si>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</si>
  <si>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</si>
  <si>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</si>
  <si>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</si>
  <si>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</si>
  <si>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</si>
  <si>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</si>
  <si>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</si>
  <si>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</si>
  <si>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</si>
  <si>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</si>
  <si>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</si>
  <si>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</si>
  <si>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</si>
  <si>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</si>
  <si>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</si>
  <si>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</si>
  <si>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</si>
  <si>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</si>
  <si>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</si>
  <si>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</si>
  <si>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</si>
  <si>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</si>
  <si>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</si>
  <si>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</si>
  <si>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</si>
  <si>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</si>
  <si>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</si>
  <si>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</si>
  <si>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</si>
  <si>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</si>
  <si>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</si>
  <si>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</si>
  <si>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</si>
  <si>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</si>
  <si>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</si>
  <si>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</si>
  <si>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</si>
  <si>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</si>
  <si>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</si>
  <si>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</si>
  <si>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</si>
  <si>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</si>
  <si>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</si>
  <si>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</si>
  <si>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</si>
  <si>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</si>
  <si>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</si>
  <si>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</si>
  <si>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</si>
  <si>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</si>
  <si>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</si>
  <si>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</si>
  <si>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</si>
  <si>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</si>
  <si>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</si>
  <si>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</si>
  <si>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</si>
  <si>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</si>
  <si>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</si>
  <si>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</si>
  <si>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</si>
  <si>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</si>
  <si>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</si>
  <si>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</si>
  <si>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</si>
  <si>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</si>
  <si>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</si>
  <si>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</si>
  <si>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</si>
  <si>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</si>
  <si>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</si>
  <si>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</si>
  <si>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</si>
  <si>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</si>
  <si>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</si>
  <si>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</si>
  <si>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</si>
  <si>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</si>
  <si>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</si>
  <si>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</si>
  <si>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</si>
  <si>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</si>
  <si>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</si>
  <si>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</si>
  <si>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</si>
  <si>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</si>
  <si>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</si>
  <si>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</si>
  <si>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</si>
  <si>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</si>
  <si>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</si>
  <si>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</si>
  <si>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</si>
  <si>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</si>
  <si>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</si>
  <si>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</si>
  <si>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</si>
  <si>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</si>
  <si>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</si>
  <si>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</si>
  <si>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</si>
  <si>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</si>
  <si>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</si>
  <si>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</si>
  <si>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</si>
  <si>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</si>
  <si>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</si>
  <si>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</si>
  <si>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</si>
  <si>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</si>
  <si>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</si>
  <si>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</si>
  <si>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</si>
  <si>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</si>
  <si>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</si>
  <si>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</si>
  <si>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</si>
  <si>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</si>
  <si>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</si>
  <si>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</si>
  <si>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</si>
  <si>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</si>
  <si>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</si>
  <si>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</si>
  <si>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</si>
  <si>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</si>
  <si>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</si>
  <si>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</si>
  <si>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</si>
  <si>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</si>
  <si>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</si>
  <si>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</si>
  <si>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</si>
  <si>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</si>
  <si>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</si>
  <si>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</si>
  <si>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</si>
  <si>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</si>
  <si>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</si>
  <si>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</si>
  <si>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</si>
  <si>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</si>
  <si>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</si>
  <si>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</si>
  <si>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</si>
  <si>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</si>
  <si>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</si>
  <si>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</si>
  <si>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</si>
  <si>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</si>
  <si>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</si>
  <si>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</si>
  <si>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</si>
  <si>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</si>
  <si>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</si>
  <si>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</si>
  <si>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</si>
  <si>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</si>
  <si>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</si>
  <si>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</si>
  <si>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</si>
  <si>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</si>
  <si>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</si>
  <si>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</si>
  <si>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</si>
  <si>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</si>
  <si>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</si>
  <si>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</si>
  <si>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</si>
  <si>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</si>
  <si>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</si>
  <si>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</si>
  <si>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</si>
  <si>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</si>
  <si>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</si>
  <si>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</si>
  <si>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</si>
  <si>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</si>
  <si>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</si>
  <si>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</si>
  <si>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</si>
  <si>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</si>
  <si>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</si>
  <si>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</si>
  <si>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</si>
  <si>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</si>
  <si>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</si>
  <si>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</si>
  <si>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</si>
  <si>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</si>
  <si>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</si>
  <si>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</si>
  <si>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</si>
  <si>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</si>
  <si>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</si>
  <si>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</si>
  <si>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</si>
  <si>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</si>
  <si>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</si>
  <si>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</si>
  <si>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</si>
  <si>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</si>
  <si>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</si>
  <si>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</si>
  <si>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</si>
  <si>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</si>
  <si>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</si>
  <si>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</si>
  <si>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</si>
  <si>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</si>
  <si>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</si>
  <si>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</si>
  <si>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</si>
  <si>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</si>
  <si>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</si>
  <si>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</si>
  <si>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</si>
  <si>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</si>
  <si>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</si>
  <si>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</si>
  <si>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</si>
  <si>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</si>
  <si>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</si>
  <si>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</si>
  <si>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</si>
  <si>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</si>
  <si>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</si>
  <si>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</si>
  <si>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</si>
  <si>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</si>
  <si>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</si>
  <si>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</si>
  <si>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</si>
  <si>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</si>
  <si>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</si>
  <si>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</si>
  <si>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</si>
  <si>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</si>
  <si>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</si>
  <si>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</si>
  <si>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</si>
  <si>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</si>
  <si>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</si>
  <si>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</si>
  <si>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</si>
  <si>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</si>
  <si>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</si>
  <si>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</si>
  <si>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</si>
  <si>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</si>
  <si>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</si>
  <si>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</si>
  <si>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</si>
  <si>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</si>
  <si>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</si>
  <si>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</si>
  <si>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</si>
  <si>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</si>
  <si>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</si>
  <si>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</si>
  <si>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</si>
  <si>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</si>
  <si>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</si>
  <si>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</si>
  <si>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</si>
  <si>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</si>
  <si>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</si>
  <si>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</si>
  <si>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</si>
  <si>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</si>
  <si>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</si>
  <si>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</si>
  <si>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</si>
  <si>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</si>
  <si>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</si>
  <si>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</si>
  <si>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</si>
  <si>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</si>
  <si>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</si>
  <si>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</si>
  <si>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</si>
  <si>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</si>
  <si>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</si>
  <si>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</si>
  <si>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</si>
  <si>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</si>
  <si>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</si>
  <si>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</si>
  <si>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</si>
  <si>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</si>
  <si>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</si>
  <si>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</si>
  <si>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</si>
  <si>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</si>
  <si>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</si>
  <si>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</si>
  <si>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</si>
  <si>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</si>
  <si>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</si>
  <si>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</si>
  <si>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</si>
  <si>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</si>
  <si>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</si>
  <si>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</si>
  <si>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</si>
  <si>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</si>
  <si>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</si>
  <si>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</si>
  <si>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</si>
  <si>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</si>
  <si>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</si>
  <si>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</si>
  <si>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</si>
  <si>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</si>
  <si>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</si>
  <si>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</si>
  <si>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</si>
  <si>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</si>
  <si>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</si>
  <si>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</si>
  <si>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</si>
  <si>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</si>
  <si>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</si>
  <si>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</si>
  <si>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</si>
  <si>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</si>
  <si>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</si>
  <si>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</si>
  <si>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</si>
  <si>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</si>
  <si>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</si>
  <si>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</si>
  <si>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</si>
  <si>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</si>
  <si>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</si>
  <si>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</si>
  <si>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</si>
  <si>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</si>
  <si>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</si>
  <si>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</si>
  <si>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</si>
  <si>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</si>
  <si>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</si>
  <si>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</si>
  <si>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</si>
  <si>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</si>
  <si>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</si>
  <si>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</si>
  <si>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</si>
  <si>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</si>
  <si>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</si>
  <si>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</si>
  <si>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</si>
  <si>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</si>
  <si>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</si>
  <si>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</si>
  <si>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</si>
  <si>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</si>
  <si>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</si>
  <si>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</si>
  <si>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</si>
  <si>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</si>
  <si>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</si>
  <si>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</si>
  <si>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</si>
  <si>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</si>
  <si>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</si>
  <si>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</si>
  <si>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</si>
  <si>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</si>
  <si>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</si>
  <si>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</si>
  <si>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</si>
  <si>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</si>
  <si>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</si>
  <si>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</si>
  <si>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</si>
  <si>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</si>
  <si>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</si>
  <si>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</si>
  <si>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</si>
  <si>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</si>
  <si>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</si>
  <si>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</si>
  <si>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</si>
  <si>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</si>
  <si>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</si>
  <si>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</si>
  <si>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</si>
  <si>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</si>
  <si>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</si>
  <si>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</si>
  <si>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</si>
  <si>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</si>
  <si>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</si>
  <si>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</si>
  <si>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</si>
  <si>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</si>
  <si>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</si>
  <si>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</si>
  <si>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</si>
  <si>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</si>
  <si>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</si>
  <si>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</si>
  <si>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</si>
  <si>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</si>
  <si>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</si>
  <si>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</si>
  <si>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</si>
  <si>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</si>
  <si>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</si>
  <si>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</si>
  <si>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</si>
  <si>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</si>
  <si>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</si>
  <si>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</si>
  <si>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</si>
  <si>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</si>
  <si>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</si>
  <si>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</si>
  <si>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</si>
  <si>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</si>
  <si>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</si>
  <si>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</si>
  <si>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</si>
  <si>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</si>
  <si>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</si>
  <si>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</si>
  <si>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</si>
  <si>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</si>
  <si>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</si>
  <si>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</si>
  <si>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</si>
  <si>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</si>
  <si>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</si>
  <si>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</si>
  <si>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</si>
  <si>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</si>
  <si>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</si>
  <si>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</si>
  <si>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</si>
  <si>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</si>
  <si>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</si>
  <si>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</si>
  <si>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</si>
  <si>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</si>
  <si>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</si>
  <si>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</si>
  <si>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</si>
  <si>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</si>
  <si>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</si>
  <si>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</si>
  <si>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</si>
  <si>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</si>
  <si>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</si>
  <si>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</si>
  <si>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</si>
  <si>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</si>
  <si>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</si>
  <si>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</si>
  <si>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</si>
  <si>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</si>
  <si>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</si>
  <si>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</si>
  <si>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</si>
  <si>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</si>
  <si>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</si>
  <si>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</si>
  <si>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</si>
  <si>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</si>
  <si>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</si>
  <si>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</si>
  <si>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</si>
  <si>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</si>
  <si>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</si>
  <si>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</si>
  <si>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</si>
  <si>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</si>
  <si>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</si>
  <si>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</si>
  <si>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</si>
  <si>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</si>
  <si>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</si>
  <si>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</si>
  <si>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</si>
  <si>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</si>
  <si>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</si>
  <si>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</si>
  <si>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</si>
  <si>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</si>
  <si>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</si>
  <si>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</si>
  <si>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</si>
  <si>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</si>
  <si>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</si>
  <si>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</si>
  <si>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</si>
  <si>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</si>
  <si>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</si>
  <si>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</si>
  <si>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</si>
  <si>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</si>
  <si>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</si>
  <si>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</si>
  <si>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</si>
  <si>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</si>
  <si>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</si>
  <si>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</si>
  <si>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</si>
  <si>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</si>
  <si>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</si>
  <si>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</si>
  <si>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</si>
  <si>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</si>
  <si>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</si>
  <si>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</si>
  <si>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</si>
  <si>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</si>
  <si>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</si>
  <si>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</si>
  <si>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</si>
  <si>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</si>
  <si>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</si>
  <si>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</si>
  <si>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</si>
  <si>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</si>
  <si>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</si>
  <si>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</si>
  <si>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</si>
  <si>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</si>
  <si>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</si>
  <si>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</si>
  <si>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</si>
  <si>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</si>
  <si>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</si>
  <si>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</si>
  <si>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</si>
  <si>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</si>
  <si>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</si>
  <si>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</si>
  <si>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</si>
  <si>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</si>
  <si>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</si>
  <si>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</si>
  <si>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</si>
  <si>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</si>
  <si>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</si>
  <si>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</si>
  <si>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</si>
  <si>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</si>
  <si>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</si>
  <si>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</si>
  <si>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</si>
  <si>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</si>
  <si>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</si>
  <si>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</si>
  <si>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</si>
  <si>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</si>
  <si>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</si>
  <si>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</si>
  <si>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</si>
  <si>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</si>
  <si>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</si>
  <si>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</si>
  <si>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</si>
  <si>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</si>
  <si>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</si>
  <si>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</si>
  <si>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</si>
  <si>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</si>
  <si>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</si>
  <si>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</si>
  <si>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</si>
  <si>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</si>
  <si>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</si>
  <si>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</si>
  <si>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</si>
  <si>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</si>
  <si>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</si>
  <si>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</si>
  <si>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</si>
  <si>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</si>
  <si>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</si>
  <si>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</si>
  <si>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</si>
  <si>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</si>
  <si>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</si>
  <si>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</si>
  <si>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</si>
  <si>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</si>
  <si>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</si>
  <si>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</si>
  <si>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</si>
  <si>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</si>
  <si>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</si>
  <si>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</si>
  <si>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</si>
  <si>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</si>
  <si>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</si>
  <si>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</si>
  <si>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</si>
  <si>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</si>
  <si>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</si>
  <si>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</si>
  <si>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</si>
  <si>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</si>
  <si>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</si>
  <si>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</si>
  <si>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</si>
  <si>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</si>
  <si>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</si>
  <si>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</si>
  <si>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</si>
  <si>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</si>
  <si>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</si>
  <si>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</si>
  <si>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</si>
  <si>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</si>
  <si>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</si>
  <si>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</si>
  <si>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</si>
  <si>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</si>
  <si>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</si>
  <si>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</si>
  <si>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</si>
  <si>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</si>
  <si>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</si>
  <si>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</si>
  <si>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</si>
  <si>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</si>
  <si>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</si>
  <si>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</si>
  <si>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</si>
  <si>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</si>
  <si>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</si>
  <si>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</si>
  <si>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</si>
  <si>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</si>
  <si>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</si>
  <si>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</si>
  <si>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</si>
  <si>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</si>
  <si>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</si>
  <si>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</si>
  <si>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</si>
  <si>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</si>
  <si>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</si>
  <si>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</si>
  <si>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</si>
  <si>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</si>
  <si>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</si>
  <si>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</si>
  <si>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</si>
  <si>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</si>
  <si>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</si>
  <si>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</si>
  <si>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</si>
  <si>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</si>
  <si>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</si>
  <si>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</si>
  <si>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</si>
  <si>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</si>
  <si>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</si>
  <si>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</si>
  <si>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</si>
  <si>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</si>
  <si>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</si>
  <si>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</si>
  <si>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</si>
  <si>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</si>
  <si>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</si>
  <si>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</si>
  <si>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</si>
  <si>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</si>
  <si>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</si>
  <si>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</si>
  <si>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</si>
  <si>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</si>
  <si>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</si>
  <si>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</si>
  <si>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</si>
  <si>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</si>
  <si>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</si>
  <si>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</si>
  <si>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</si>
  <si>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</si>
  <si>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</si>
  <si>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</si>
  <si>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</si>
  <si>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</si>
  <si>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</si>
  <si>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</si>
  <si>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</si>
  <si>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</si>
  <si>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</si>
  <si>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</si>
  <si>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</si>
  <si>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</si>
  <si>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</si>
  <si>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</si>
  <si>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</si>
  <si>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</si>
  <si>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</si>
  <si>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</si>
  <si>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</si>
  <si>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</si>
  <si>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</si>
  <si>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</si>
  <si>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</si>
  <si>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</si>
  <si>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</si>
  <si>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</si>
  <si>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</si>
  <si>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</si>
  <si>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</si>
  <si>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</si>
  <si>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</si>
  <si>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</si>
  <si>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</si>
  <si>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</si>
  <si>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</si>
  <si>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</si>
  <si>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</si>
  <si>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</si>
  <si>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</si>
  <si>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</si>
  <si>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</si>
  <si>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</si>
  <si>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</si>
  <si>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</si>
  <si>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</si>
  <si>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</si>
  <si>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</si>
  <si>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</si>
  <si>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</si>
  <si>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</si>
  <si>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</si>
  <si>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</si>
  <si>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</si>
  <si>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</si>
  <si>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</si>
  <si>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</si>
  <si>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</si>
  <si>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</si>
  <si>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</si>
  <si>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</si>
  <si>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</si>
  <si>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</si>
  <si>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</si>
  <si>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</si>
  <si>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</si>
  <si>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</si>
  <si>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</si>
  <si>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</si>
  <si>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</si>
  <si>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</si>
  <si>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</si>
  <si>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</si>
  <si>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</si>
  <si>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</si>
  <si>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</si>
  <si>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</si>
  <si>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</si>
  <si>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</si>
  <si>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</si>
  <si>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</si>
  <si>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</si>
  <si>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</si>
  <si>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</si>
  <si>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</si>
  <si>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</si>
  <si>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</si>
  <si>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</si>
  <si>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</si>
  <si>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</si>
  <si>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</si>
  <si>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</si>
  <si>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</si>
  <si>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</si>
  <si>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</si>
  <si>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</si>
  <si>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</si>
  <si>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</si>
  <si>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</si>
  <si>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</si>
  <si>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</si>
  <si>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</si>
  <si>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</si>
  <si>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</si>
  <si>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</si>
  <si>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</si>
  <si>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</si>
  <si>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</si>
  <si>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</si>
  <si>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</si>
  <si>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</si>
  <si>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</si>
  <si>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</si>
  <si>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</si>
  <si>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</si>
  <si>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</si>
  <si>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</si>
  <si>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</si>
  <si>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</si>
  <si>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</si>
  <si>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</si>
  <si>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</si>
  <si>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</si>
  <si>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</si>
  <si>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</si>
  <si>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</si>
  <si>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</si>
  <si>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</si>
  <si>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</si>
  <si>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</si>
  <si>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</si>
  <si>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</si>
  <si>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</si>
  <si>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</si>
  <si>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</si>
  <si>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</si>
  <si>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</si>
  <si>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</si>
  <si>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</si>
  <si>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</si>
  <si>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</si>
  <si>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</si>
  <si>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</si>
  <si>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</si>
  <si>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</si>
  <si>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</si>
  <si>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</si>
  <si>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</si>
  <si>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</si>
  <si>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</si>
  <si>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</si>
  <si>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</si>
  <si>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</si>
  <si>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</si>
  <si>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</si>
  <si>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</si>
  <si>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</si>
  <si>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</si>
  <si>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</si>
  <si>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</si>
  <si>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</si>
  <si>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</si>
  <si>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</si>
  <si>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</si>
  <si>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</si>
  <si>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</si>
  <si>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</si>
  <si>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</si>
  <si>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</si>
  <si>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</si>
  <si>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</si>
  <si>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</si>
  <si>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</si>
  <si>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</si>
  <si>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</si>
  <si>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</si>
  <si>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</si>
  <si>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</si>
  <si>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</si>
  <si>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</si>
  <si>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</si>
  <si>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</si>
  <si>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</si>
  <si>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</si>
  <si>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</si>
  <si>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</si>
  <si>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</si>
  <si>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</si>
  <si>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</si>
  <si>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</si>
  <si>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</si>
  <si>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</si>
  <si>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</si>
  <si>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</si>
  <si>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</si>
  <si>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</si>
  <si>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</si>
  <si>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</si>
  <si>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</si>
  <si>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</si>
  <si>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</si>
  <si>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</si>
  <si>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</si>
  <si>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</si>
  <si>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</si>
  <si>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</si>
  <si>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</si>
  <si>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</si>
  <si>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</si>
  <si>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</si>
  <si>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</si>
  <si>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</si>
  <si>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</si>
  <si>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</si>
  <si>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</si>
  <si>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</si>
  <si>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</si>
  <si>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</si>
  <si>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</si>
  <si>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</si>
  <si>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</si>
  <si>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</si>
  <si>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</si>
  <si>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</si>
  <si>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</si>
  <si>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</si>
  <si>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</si>
  <si>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</si>
  <si>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</si>
  <si>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</si>
  <si>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</si>
  <si>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</si>
  <si>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</si>
  <si>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</si>
  <si>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</si>
  <si>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</si>
  <si>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</si>
  <si>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</si>
  <si>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</si>
  <si>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</si>
  <si>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</si>
  <si>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</si>
  <si>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</si>
  <si>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</si>
  <si>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</si>
  <si>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</si>
  <si>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</si>
  <si>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</si>
  <si>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</si>
  <si>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</si>
  <si>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</si>
  <si>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</si>
  <si>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</si>
  <si>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</si>
  <si>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</si>
  <si>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</si>
  <si>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</si>
  <si>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</si>
  <si>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</si>
  <si>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</si>
  <si>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</si>
  <si>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</si>
  <si>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</si>
  <si>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</si>
  <si>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</si>
  <si>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</si>
  <si>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</si>
  <si>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</si>
  <si>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</si>
  <si>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</si>
  <si>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</si>
  <si>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</si>
  <si>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</si>
  <si>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</si>
  <si>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</si>
  <si>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</si>
  <si>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</si>
  <si>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</si>
  <si>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</si>
  <si>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</si>
  <si>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</si>
  <si>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</si>
  <si>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</si>
  <si>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</si>
  <si>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</si>
  <si>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</si>
  <si>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</si>
  <si>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</si>
  <si>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</si>
  <si>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</si>
  <si>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</si>
  <si>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</si>
  <si>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</si>
  <si>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</si>
  <si>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</si>
  <si>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</si>
  <si>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</si>
  <si>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</si>
  <si>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</si>
  <si>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</si>
  <si>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</si>
  <si>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</si>
  <si>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</si>
  <si>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</si>
  <si>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</si>
  <si>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</si>
  <si>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</si>
  <si>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</si>
  <si>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</si>
  <si>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</si>
  <si>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</si>
  <si>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</si>
  <si>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</si>
  <si>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</si>
  <si>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</si>
  <si>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</si>
  <si>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</si>
  <si>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</si>
  <si>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</si>
  <si>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</si>
  <si>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</si>
  <si>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</si>
  <si>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</si>
  <si>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</si>
  <si>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</si>
  <si>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</si>
  <si>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</si>
  <si>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</si>
  <si>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</si>
  <si>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</si>
  <si>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</si>
  <si>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</si>
  <si>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</si>
  <si>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</si>
  <si>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</si>
  <si>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</si>
  <si>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</si>
  <si>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</si>
  <si>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</si>
  <si>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</si>
  <si>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</si>
  <si>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</si>
  <si>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</si>
  <si>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</si>
  <si>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</si>
  <si>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</si>
  <si>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</si>
  <si>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</si>
  <si>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</si>
  <si>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</si>
  <si>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</si>
  <si>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</si>
  <si>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</si>
  <si>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</si>
  <si>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</si>
  <si>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</si>
  <si>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</si>
  <si>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</si>
  <si>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</si>
  <si>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</si>
  <si>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</si>
  <si>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</si>
  <si>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</si>
  <si>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</si>
  <si>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</si>
  <si>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</si>
  <si>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</si>
  <si>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</si>
  <si>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</si>
  <si>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</si>
  <si>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</si>
  <si>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</si>
  <si>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</si>
  <si>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</si>
  <si>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</si>
  <si>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</si>
  <si>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</si>
  <si>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</si>
  <si>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</si>
  <si>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</si>
  <si>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</si>
  <si>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</si>
  <si>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</si>
  <si>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</si>
  <si>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</si>
  <si>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</si>
  <si>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</si>
  <si>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</si>
  <si>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</si>
  <si>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</si>
  <si>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</si>
  <si>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</si>
  <si>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</si>
  <si>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</si>
  <si>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</si>
  <si>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</si>
  <si>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</si>
  <si>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</si>
  <si>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</si>
  <si>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</si>
  <si>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</si>
  <si>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</si>
  <si>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</si>
  <si>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</si>
  <si>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</si>
  <si>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</si>
  <si>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</si>
  <si>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</si>
  <si>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</si>
  <si>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</si>
  <si>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</si>
  <si>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</si>
  <si>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</si>
  <si>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</si>
  <si>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</si>
  <si>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</si>
  <si>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</si>
  <si>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</si>
  <si>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</si>
  <si>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</si>
  <si>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</si>
  <si>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</si>
  <si>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</si>
  <si>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</si>
  <si>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</si>
  <si>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</si>
  <si>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</si>
  <si>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</si>
  <si>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</si>
  <si>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</si>
  <si>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</si>
  <si>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</si>
  <si>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</si>
  <si>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</si>
  <si>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</si>
  <si>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</si>
  <si>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</si>
  <si>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</si>
  <si>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</si>
  <si>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</si>
  <si>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</si>
  <si>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</si>
  <si>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</si>
  <si>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</si>
  <si>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</si>
  <si>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</si>
  <si>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</si>
  <si>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</si>
  <si>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</si>
  <si>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</si>
  <si>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</si>
  <si>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</si>
  <si>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</si>
  <si>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</si>
  <si>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</si>
  <si>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</si>
  <si>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</si>
  <si>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</si>
  <si>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</si>
  <si>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</si>
  <si>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</si>
  <si>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</si>
  <si>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</si>
  <si>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</si>
  <si>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</si>
  <si>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</si>
  <si>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</si>
  <si>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</si>
  <si>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</si>
  <si>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</si>
  <si>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</si>
  <si>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</si>
  <si>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</si>
  <si>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</si>
  <si>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</si>
  <si>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</si>
  <si>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</si>
  <si>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</si>
  <si>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</si>
  <si>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</si>
  <si>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</si>
  <si>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</si>
  <si>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</si>
  <si>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</si>
  <si>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</si>
  <si>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</si>
  <si>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</si>
  <si>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</si>
  <si>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</si>
  <si>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</si>
  <si>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</si>
  <si>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</si>
  <si>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</si>
  <si>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</si>
  <si>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</si>
  <si>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</si>
  <si>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</si>
  <si>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</si>
  <si>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</si>
  <si>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</si>
  <si>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</si>
  <si>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</si>
  <si>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</si>
  <si>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</si>
  <si>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</si>
  <si>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</si>
  <si>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</si>
  <si>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</si>
  <si>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</si>
  <si>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</si>
  <si>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</si>
  <si>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</si>
  <si>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</si>
  <si>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</si>
  <si>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</si>
  <si>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</si>
  <si>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</si>
  <si>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</si>
  <si>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</si>
  <si>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</si>
  <si>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</si>
  <si>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</si>
  <si>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</si>
  <si>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</si>
  <si>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</si>
  <si>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</si>
  <si>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</si>
  <si>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</si>
  <si>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</si>
  <si>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</si>
  <si>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</si>
  <si>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</si>
  <si>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</si>
  <si>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</si>
  <si>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</si>
  <si>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</si>
  <si>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</si>
  <si>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</si>
  <si>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</si>
  <si>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</si>
  <si>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</si>
  <si>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</si>
  <si>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</si>
  <si>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</si>
  <si>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</si>
  <si>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</si>
  <si>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</si>
  <si>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</si>
  <si>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</si>
  <si>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</si>
  <si>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</si>
  <si>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</si>
  <si>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</si>
  <si>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</si>
  <si>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</si>
  <si>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</si>
  <si>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</si>
  <si>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</si>
  <si>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</si>
  <si>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</si>
  <si>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</si>
  <si>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</si>
  <si>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</si>
  <si>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</si>
  <si>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</si>
  <si>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</si>
  <si>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</si>
  <si>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</si>
  <si>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</si>
  <si>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</si>
  <si>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</si>
  <si>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</si>
  <si>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</si>
  <si>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</si>
  <si>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</si>
  <si>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</si>
  <si>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</si>
  <si>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</si>
  <si>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</si>
  <si>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</si>
  <si>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</si>
  <si>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</si>
  <si>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</si>
  <si>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</si>
  <si>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</si>
  <si>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</si>
  <si>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</si>
  <si>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</si>
  <si>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</si>
  <si>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</si>
  <si>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</si>
  <si>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</si>
  <si>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</si>
  <si>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</si>
  <si>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</si>
  <si>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</si>
  <si>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</si>
  <si>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</si>
  <si>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</si>
  <si>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</si>
  <si>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</si>
  <si>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</si>
  <si>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</si>
  <si>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</si>
  <si>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</si>
  <si>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</si>
  <si>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</si>
  <si>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</si>
  <si>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</si>
  <si>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</si>
  <si>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</si>
  <si>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</si>
  <si>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</si>
  <si>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</si>
  <si>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</si>
  <si>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</si>
  <si>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</si>
  <si>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</si>
  <si>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</si>
  <si>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</si>
  <si>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</si>
  <si>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</si>
  <si>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</si>
  <si>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</si>
  <si>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</si>
  <si>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</si>
  <si>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</si>
  <si>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</si>
  <si>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</si>
  <si>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</si>
  <si>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</si>
  <si>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</si>
  <si>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</si>
  <si>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</si>
  <si>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</si>
  <si>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</si>
  <si>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</si>
  <si>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</si>
  <si>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</si>
  <si>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</si>
  <si>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</si>
  <si>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</si>
  <si>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</si>
  <si>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</si>
  <si>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</si>
  <si>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</si>
  <si>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</si>
  <si>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</si>
  <si>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</si>
  <si>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</si>
  <si>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</si>
  <si>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</si>
  <si>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</si>
  <si>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</si>
  <si>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</si>
  <si>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</si>
  <si>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</si>
  <si>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</si>
  <si>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</si>
  <si>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</si>
  <si>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</si>
  <si>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</si>
  <si>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</si>
  <si>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</si>
  <si>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</si>
  <si>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</si>
  <si>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</si>
  <si>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</si>
  <si>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</si>
  <si>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</si>
  <si>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</si>
  <si>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</si>
  <si>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</si>
  <si>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</si>
  <si>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</si>
  <si>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</si>
  <si>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</si>
  <si>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</si>
  <si>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</si>
  <si>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</si>
  <si>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</si>
  <si>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</si>
  <si>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</si>
  <si>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</si>
  <si>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</si>
  <si>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</si>
  <si>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</si>
  <si>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</si>
  <si>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</si>
  <si>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</si>
  <si>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</si>
  <si>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</si>
  <si>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</si>
  <si>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</si>
  <si>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</si>
  <si>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</si>
  <si>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</si>
  <si>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</si>
  <si>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</si>
  <si>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</si>
  <si>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</si>
  <si>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</si>
  <si>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</si>
  <si>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</si>
  <si>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</si>
  <si>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</si>
  <si>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</si>
  <si>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</si>
  <si>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</si>
  <si>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</si>
  <si>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</si>
  <si>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</si>
  <si>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</si>
  <si>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</si>
  <si>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</si>
  <si>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</si>
  <si>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</si>
  <si>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</si>
  <si>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</si>
  <si>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</si>
  <si>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</si>
  <si>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</si>
  <si>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</si>
  <si>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</si>
  <si>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</si>
  <si>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</si>
  <si>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</si>
  <si>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</si>
  <si>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</si>
  <si>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</si>
  <si>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</si>
  <si>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</si>
  <si>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</si>
  <si>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</si>
  <si>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</si>
  <si>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</si>
  <si>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</si>
  <si>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</si>
  <si>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</si>
  <si>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</si>
  <si>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</si>
  <si>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</si>
  <si>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</si>
  <si>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</si>
  <si>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</si>
  <si>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</si>
  <si>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</si>
  <si>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</si>
  <si>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</si>
  <si>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</si>
  <si>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</si>
  <si>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</si>
  <si>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</si>
  <si>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</si>
  <si>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</si>
  <si>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</si>
  <si>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</si>
  <si>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</si>
  <si>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</si>
  <si>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</si>
  <si>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</si>
  <si>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</si>
  <si>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</si>
  <si>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</si>
  <si>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</si>
  <si>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</si>
  <si>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</si>
  <si>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</si>
  <si>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</si>
  <si>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</si>
  <si>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</si>
  <si>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</si>
  <si>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</si>
  <si>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</si>
  <si>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</si>
  <si>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</si>
  <si>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</si>
  <si>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</si>
  <si>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</si>
  <si>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</si>
  <si>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</si>
  <si>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</si>
  <si>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</si>
  <si>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</si>
  <si>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</si>
  <si>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</si>
  <si>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</si>
  <si>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</si>
  <si>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</si>
  <si>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</si>
  <si>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</si>
  <si>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</si>
  <si>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</si>
  <si>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</si>
  <si>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</si>
  <si>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</si>
  <si>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</si>
  <si>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</si>
  <si>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</si>
  <si>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</si>
  <si>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</si>
  <si>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</si>
  <si>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</si>
  <si>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</si>
  <si>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</si>
  <si>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</si>
  <si>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</si>
  <si>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</si>
  <si>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</si>
  <si>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</si>
  <si>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</si>
  <si>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</si>
  <si>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</si>
  <si>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</si>
  <si>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</si>
  <si>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</si>
  <si>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</si>
  <si>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</si>
  <si>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</si>
  <si>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</si>
  <si>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</si>
  <si>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</si>
  <si>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</si>
  <si>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</si>
  <si>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</si>
  <si>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</si>
  <si>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</si>
  <si>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</si>
  <si>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</si>
  <si>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</si>
  <si>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</si>
  <si>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</si>
  <si>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</si>
  <si>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</si>
  <si>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</si>
  <si>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</si>
  <si>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</si>
  <si>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</si>
  <si>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</si>
  <si>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</si>
  <si>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</si>
  <si>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</si>
  <si>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</si>
  <si>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</si>
  <si>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</si>
  <si>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</si>
  <si>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</si>
  <si>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</si>
  <si>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</si>
  <si>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</si>
  <si>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</si>
  <si>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</si>
  <si>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</si>
  <si>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</si>
  <si>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</si>
  <si>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</si>
  <si>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</si>
  <si>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</si>
  <si>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</si>
  <si>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</si>
  <si>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</si>
  <si>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</si>
  <si>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</si>
  <si>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</si>
  <si>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</si>
  <si>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</si>
  <si>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</si>
  <si>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</si>
  <si>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</si>
  <si>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</si>
  <si>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</si>
  <si>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</si>
  <si>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</si>
  <si>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</si>
  <si>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</si>
  <si>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</si>
  <si>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</si>
  <si>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</si>
  <si>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</si>
  <si>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</si>
  <si>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</si>
  <si>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</si>
  <si>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</si>
  <si>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</si>
  <si>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</si>
  <si>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</si>
  <si>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</si>
  <si>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</si>
  <si>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</si>
  <si>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</si>
  <si>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</si>
  <si>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</si>
  <si>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</si>
  <si>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</si>
  <si>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</si>
  <si>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</si>
  <si>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</si>
  <si>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</si>
  <si>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</si>
  <si>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</si>
  <si>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</si>
  <si>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</si>
  <si>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</si>
  <si>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</si>
  <si>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</si>
  <si>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</si>
  <si>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</si>
  <si>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</si>
  <si>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</si>
  <si>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</si>
  <si>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</si>
  <si>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</si>
  <si>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</si>
  <si>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</si>
  <si>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</si>
  <si>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</si>
  <si>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</si>
  <si>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</si>
  <si>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</si>
  <si>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</si>
  <si>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</si>
  <si>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</si>
  <si>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</si>
  <si>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</si>
  <si>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</si>
  <si>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</si>
  <si>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</si>
  <si>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</si>
  <si>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</si>
  <si>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</si>
  <si>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</si>
  <si>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</si>
  <si>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</si>
  <si>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</si>
  <si>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</si>
  <si>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</si>
  <si>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</si>
  <si>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</si>
  <si>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</si>
  <si>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</si>
  <si>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</si>
  <si>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</si>
  <si>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</si>
  <si>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</si>
  <si>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</si>
  <si>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</si>
  <si>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</si>
  <si>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</si>
  <si>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</si>
  <si>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</si>
  <si>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</si>
  <si>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</si>
  <si>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</si>
  <si>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</si>
  <si>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</si>
  <si>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</si>
  <si>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</si>
  <si>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</si>
  <si>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</si>
  <si>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</si>
  <si>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</si>
  <si>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</si>
  <si>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</si>
  <si>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</si>
  <si>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</si>
  <si>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</si>
  <si>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</si>
  <si>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</si>
  <si>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</si>
  <si>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</si>
  <si>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</si>
  <si>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</si>
  <si>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</si>
  <si>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</si>
  <si>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</si>
  <si>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</si>
  <si>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</si>
  <si>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</si>
  <si>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</si>
  <si>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</si>
  <si>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</si>
  <si>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</si>
  <si>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</si>
  <si>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</si>
  <si>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</si>
  <si>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</si>
  <si>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</si>
  <si>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</si>
  <si>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</si>
  <si>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</si>
  <si>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</si>
  <si>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</si>
  <si>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</si>
  <si>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</si>
  <si>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</si>
  <si>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</si>
  <si>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</si>
  <si>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</si>
  <si>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</si>
  <si>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</si>
  <si>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</si>
  <si>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</si>
  <si>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</si>
  <si>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</si>
  <si>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</si>
  <si>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</si>
  <si>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</si>
  <si>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</si>
  <si>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</si>
  <si>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</si>
  <si>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</si>
  <si>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</si>
  <si>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</si>
  <si>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</si>
  <si>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</si>
  <si>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</si>
  <si>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</si>
  <si>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</si>
  <si>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</si>
  <si>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</si>
  <si>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</si>
  <si>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</si>
  <si>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</si>
  <si>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</si>
  <si>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</si>
  <si>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</si>
  <si>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</si>
  <si>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</si>
  <si>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</si>
  <si>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</si>
  <si>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</si>
  <si>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</si>
  <si>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</si>
  <si>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</si>
  <si>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</si>
  <si>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</si>
  <si>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</si>
  <si>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</si>
  <si>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</si>
  <si>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</si>
  <si>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</si>
  <si>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</si>
  <si>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</si>
  <si>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</si>
  <si>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</si>
  <si>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</si>
  <si>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</si>
  <si>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</si>
  <si>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</si>
  <si>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</si>
  <si>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</si>
  <si>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</si>
  <si>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</si>
  <si>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</si>
  <si>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</si>
  <si>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</si>
  <si>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</si>
  <si>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</si>
  <si>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</si>
  <si>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</si>
  <si>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</si>
  <si>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</si>
  <si>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</si>
  <si>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</si>
  <si>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</si>
  <si>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</si>
  <si>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</si>
  <si>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</si>
  <si>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</si>
  <si>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</si>
  <si>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</si>
  <si>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</si>
  <si>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</si>
  <si>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</si>
  <si>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</si>
  <si>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</si>
  <si>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</si>
  <si>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</si>
  <si>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</si>
  <si>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</si>
  <si>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</si>
  <si>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</si>
  <si>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</si>
  <si>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</si>
  <si>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</si>
  <si>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</si>
  <si>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</si>
  <si>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</si>
  <si>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</si>
  <si>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</si>
  <si>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</si>
  <si>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</si>
  <si>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</si>
  <si>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</si>
  <si>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</si>
  <si>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</si>
  <si>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</si>
  <si>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</si>
  <si>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</si>
  <si>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</si>
  <si>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</si>
  <si>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</si>
  <si>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</si>
  <si>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</si>
  <si>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</si>
  <si>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</si>
  <si>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</si>
  <si>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</si>
  <si>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</si>
  <si>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</si>
  <si>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</si>
  <si>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</si>
  <si>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</si>
  <si>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</si>
  <si>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</si>
  <si>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</si>
  <si>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</si>
  <si>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</si>
  <si>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</si>
  <si>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</si>
  <si>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</si>
  <si>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</si>
  <si>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</si>
  <si>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</si>
  <si>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</si>
  <si>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</si>
  <si>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</si>
  <si>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</si>
  <si>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</si>
  <si>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</si>
  <si>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</si>
  <si>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</si>
  <si>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</si>
  <si>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</si>
  <si>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</si>
  <si>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</si>
  <si>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</si>
  <si>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</si>
  <si>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</si>
  <si>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</si>
  <si>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</si>
  <si>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</si>
  <si>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</si>
  <si>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</si>
  <si>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</si>
  <si>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</si>
  <si>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</si>
  <si>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</si>
  <si>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</si>
  <si>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</si>
  <si>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</si>
  <si>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</si>
  <si>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</si>
  <si>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</si>
  <si>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</si>
  <si>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</si>
  <si>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</si>
  <si>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</si>
  <si>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</si>
  <si>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</si>
  <si>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</si>
  <si>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</si>
  <si>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</si>
  <si>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</si>
  <si>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</si>
  <si>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</si>
  <si>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</si>
  <si>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</si>
  <si>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</si>
  <si>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</si>
  <si>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</si>
  <si>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</si>
  <si>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</si>
  <si>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</si>
  <si>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</si>
  <si>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</si>
  <si>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</si>
  <si>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</si>
  <si>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</si>
  <si>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</si>
  <si>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</si>
  <si>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</si>
  <si>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</si>
  <si>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</si>
  <si>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</si>
  <si>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</si>
  <si>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</si>
  <si>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</si>
  <si>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</si>
  <si>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</si>
  <si>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</si>
  <si>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</si>
  <si>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</si>
  <si>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</si>
  <si>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</si>
  <si>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</si>
  <si>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</si>
  <si>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</si>
  <si>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</si>
  <si>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</si>
  <si>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</si>
  <si>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</si>
  <si>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</si>
  <si>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</si>
  <si>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</si>
  <si>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</si>
  <si>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</si>
  <si>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</si>
  <si>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</si>
  <si>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</si>
  <si>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</si>
  <si>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</si>
  <si>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</si>
  <si>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</si>
  <si>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</si>
  <si>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</si>
  <si>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</si>
  <si>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</si>
  <si>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</si>
  <si>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</si>
  <si>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</si>
  <si>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</si>
  <si>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</si>
  <si>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</si>
  <si>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</si>
  <si>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</si>
  <si>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</si>
  <si>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</si>
  <si>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</si>
  <si>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</si>
  <si>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</si>
  <si>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</si>
  <si>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</si>
  <si>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</si>
  <si>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</si>
  <si>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</si>
  <si>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</si>
  <si>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</si>
  <si>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</si>
  <si>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</si>
  <si>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</si>
  <si>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</si>
  <si>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</si>
  <si>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</si>
  <si>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</si>
  <si>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</si>
  <si>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</si>
  <si>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</si>
  <si>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</si>
  <si>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</si>
  <si>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</si>
  <si>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</si>
  <si>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</si>
  <si>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</si>
  <si>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</si>
  <si>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</si>
  <si>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</si>
  <si>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</si>
  <si>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</si>
  <si>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</si>
  <si>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</si>
  <si>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</si>
  <si>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</si>
  <si>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</si>
  <si>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</si>
  <si>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</si>
  <si>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</si>
  <si>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</si>
  <si>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</si>
  <si>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</si>
  <si>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</si>
  <si>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</si>
  <si>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</si>
  <si>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</si>
  <si>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</si>
  <si>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</si>
  <si>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</si>
  <si>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</si>
  <si>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</si>
  <si>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</si>
  <si>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</si>
  <si>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</si>
  <si>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</si>
  <si>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</si>
  <si>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</si>
  <si>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</si>
  <si>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</si>
  <si>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</si>
  <si>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</si>
  <si>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</si>
  <si>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</si>
  <si>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</si>
  <si>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</si>
  <si>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</si>
  <si>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</si>
  <si>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</si>
  <si>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</si>
  <si>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</si>
  <si>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</si>
  <si>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</si>
  <si>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</si>
  <si>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</si>
  <si>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</si>
  <si>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</si>
  <si>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</si>
  <si>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</si>
  <si>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</si>
  <si>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</si>
  <si>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</si>
  <si>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</si>
  <si>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</si>
  <si>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</si>
  <si>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</si>
  <si>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</si>
  <si>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</si>
  <si>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</si>
  <si>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</si>
  <si>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</si>
  <si>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</si>
  <si>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</si>
  <si>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</si>
  <si>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</si>
  <si>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</si>
  <si>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</si>
  <si>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</si>
  <si>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</si>
  <si>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</si>
  <si>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</si>
  <si>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</si>
  <si>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</si>
  <si>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</si>
  <si>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</si>
  <si>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</si>
  <si>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</si>
  <si>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</si>
  <si>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</si>
  <si>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</si>
  <si>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</si>
  <si>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</si>
  <si>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</si>
  <si>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</si>
  <si>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</si>
  <si>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</si>
  <si>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</si>
  <si>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</si>
  <si>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</si>
  <si>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</si>
  <si>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</si>
  <si>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</si>
  <si>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</si>
  <si>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</si>
  <si>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</si>
  <si>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</si>
  <si>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</si>
  <si>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</si>
  <si>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</si>
  <si>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</si>
  <si>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</si>
  <si>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</si>
  <si>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</si>
  <si>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</si>
  <si>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</si>
  <si>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</si>
  <si>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</si>
  <si>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</si>
  <si>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</si>
  <si>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</si>
  <si>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</si>
  <si>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</si>
  <si>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</si>
  <si>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</si>
  <si>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</si>
  <si>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</si>
  <si>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</si>
  <si>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</si>
  <si>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</si>
  <si>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</si>
  <si>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</si>
  <si>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</si>
  <si>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</si>
  <si>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</si>
  <si>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</si>
  <si>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</si>
  <si>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</si>
  <si>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</si>
  <si>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</si>
  <si>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</si>
  <si>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</si>
  <si>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</si>
  <si>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</si>
  <si>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</si>
  <si>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</si>
  <si>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</si>
  <si>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</si>
  <si>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</si>
  <si>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</si>
  <si>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</si>
  <si>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</si>
  <si>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</si>
  <si>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</si>
  <si>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</si>
  <si>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</si>
  <si>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</si>
  <si>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</si>
  <si>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</si>
  <si>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</si>
  <si>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</si>
  <si>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</si>
  <si>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</si>
  <si>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</si>
  <si>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</si>
  <si>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</si>
  <si>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</si>
  <si>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</si>
  <si>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</si>
  <si>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</si>
  <si>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</si>
  <si>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</si>
  <si>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</si>
  <si>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</si>
  <si>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</si>
  <si>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</si>
  <si>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</si>
  <si>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</si>
  <si>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</si>
  <si>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</si>
  <si>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</si>
  <si>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</si>
  <si>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</si>
  <si>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</si>
  <si>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</si>
  <si>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</si>
  <si>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</si>
  <si>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</si>
  <si>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</si>
  <si>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</si>
  <si>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</si>
  <si>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</si>
  <si>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</si>
  <si>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</si>
  <si>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</si>
  <si>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</si>
  <si>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</si>
  <si>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</si>
  <si>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</si>
  <si>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</si>
  <si>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</si>
  <si>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</si>
  <si>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</si>
  <si>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</si>
  <si>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</si>
  <si>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</si>
  <si>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</si>
  <si>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</si>
  <si>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</si>
  <si>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</si>
  <si>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</si>
  <si>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</si>
  <si>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</si>
  <si>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</si>
  <si>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</si>
  <si>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</si>
  <si>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</si>
  <si>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</si>
  <si>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</si>
  <si>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</si>
  <si>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</si>
  <si>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</si>
  <si>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</si>
  <si>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</si>
  <si>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</si>
  <si>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</si>
  <si>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</si>
  <si>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</si>
  <si>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</si>
  <si>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</si>
  <si>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</si>
  <si>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</si>
  <si>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</si>
  <si>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</si>
  <si>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</si>
  <si>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</si>
  <si>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</si>
  <si>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</si>
  <si>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</si>
  <si>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</si>
  <si>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</si>
  <si>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</si>
  <si>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</si>
  <si>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</si>
  <si>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</si>
  <si>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</si>
  <si>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</si>
  <si>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</si>
  <si>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</si>
  <si>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</si>
  <si>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</si>
  <si>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</si>
  <si>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</si>
  <si>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</si>
  <si>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</si>
  <si>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</si>
  <si>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</si>
  <si>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</si>
  <si>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</si>
  <si>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</si>
  <si>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</si>
  <si>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</si>
  <si>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</si>
  <si>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</si>
  <si>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</si>
  <si>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</si>
  <si>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</si>
  <si>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</si>
  <si>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</si>
  <si>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</si>
  <si>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</si>
  <si>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</si>
  <si>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</si>
  <si>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</si>
  <si>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</si>
  <si>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</si>
  <si>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</si>
  <si>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</si>
  <si>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</si>
  <si>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</si>
  <si>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</si>
  <si>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</si>
  <si>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</si>
  <si>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</si>
  <si>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</si>
  <si>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</si>
  <si>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</si>
  <si>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</si>
  <si>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</si>
  <si>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</si>
  <si>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</si>
  <si>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</si>
  <si>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</si>
  <si>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</si>
  <si>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</si>
  <si>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</si>
  <si>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</si>
  <si>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</si>
  <si>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</si>
  <si>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</si>
  <si>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</si>
  <si>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</si>
  <si>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</si>
  <si>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</si>
  <si>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</si>
  <si>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</si>
  <si>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</si>
  <si>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</si>
  <si>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</si>
  <si>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</si>
  <si>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</si>
  <si>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</si>
  <si>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</si>
  <si>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</si>
  <si>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</si>
  <si>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</si>
  <si>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</si>
  <si>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</si>
  <si>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</si>
  <si>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</si>
  <si>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</si>
  <si>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</si>
  <si>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</si>
  <si>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</si>
  <si>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</si>
  <si>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</si>
  <si>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</si>
  <si>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</si>
  <si>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</si>
  <si>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</si>
  <si>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</si>
  <si>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</si>
  <si>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</si>
  <si>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</si>
  <si>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</si>
  <si>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</si>
  <si>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</si>
  <si>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</si>
  <si>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</si>
  <si>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</si>
  <si>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</si>
  <si>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</si>
  <si>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</si>
  <si>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</si>
  <si>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</si>
  <si>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</si>
  <si>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</si>
  <si>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</si>
  <si>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</si>
  <si>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</si>
  <si>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</si>
  <si>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</si>
  <si>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</si>
  <si>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</si>
  <si>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</si>
  <si>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</si>
  <si>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</si>
  <si>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</si>
  <si>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</si>
  <si>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</si>
  <si>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</si>
  <si>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</si>
  <si>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</si>
  <si>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</si>
  <si>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</si>
  <si>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</si>
  <si>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</si>
  <si>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</si>
  <si>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</si>
  <si>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</si>
  <si>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</si>
  <si>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</si>
  <si>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</si>
  <si>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</si>
  <si>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</si>
  <si>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</si>
  <si>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</si>
  <si>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</si>
  <si>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</si>
  <si>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</si>
  <si>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</si>
  <si>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</si>
  <si>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</si>
  <si>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</si>
  <si>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</si>
  <si>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</si>
  <si>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</si>
  <si>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</si>
  <si>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</si>
  <si>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</si>
  <si>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</si>
  <si>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</si>
  <si>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</si>
  <si>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</si>
  <si>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</si>
  <si>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</si>
  <si>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</si>
  <si>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</si>
  <si>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</si>
  <si>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</si>
  <si>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</si>
  <si>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</si>
  <si>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</si>
  <si>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</si>
  <si>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</si>
  <si>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</si>
  <si>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</si>
  <si>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</si>
  <si>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</si>
  <si>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</si>
  <si>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</si>
  <si>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</si>
  <si>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</si>
  <si>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</si>
  <si>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</si>
  <si>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</si>
  <si>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</si>
  <si>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</si>
  <si>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</si>
  <si>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</si>
  <si>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</si>
  <si>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</si>
  <si>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</si>
  <si>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</si>
  <si>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</si>
  <si>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</si>
  <si>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</si>
  <si>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</si>
  <si>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</si>
  <si>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</si>
  <si>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</si>
  <si>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</si>
  <si>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</si>
  <si>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</si>
  <si>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</si>
  <si>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</si>
  <si>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</si>
  <si>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</si>
  <si>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</si>
  <si>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</si>
  <si>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</si>
  <si>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</si>
  <si>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</si>
  <si>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</si>
  <si>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</si>
  <si>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</si>
  <si>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</si>
  <si>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</si>
  <si>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</si>
  <si>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</si>
  <si>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</si>
  <si>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</si>
  <si>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</si>
  <si>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</si>
  <si>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</si>
  <si>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</si>
  <si>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</si>
  <si>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</si>
  <si>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</si>
  <si>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</si>
  <si>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</si>
  <si>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</si>
  <si>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</si>
  <si>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</si>
  <si>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</si>
  <si>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</si>
  <si>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</si>
  <si>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</si>
  <si>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</si>
  <si>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</si>
  <si>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</si>
  <si>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</si>
  <si>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</si>
  <si>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</si>
  <si>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</si>
  <si>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</si>
  <si>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</si>
  <si>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</si>
  <si>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</si>
  <si>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</si>
  <si>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</si>
  <si>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</si>
  <si>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</si>
  <si>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</si>
  <si>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</si>
  <si>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</si>
  <si>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</si>
  <si>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</si>
  <si>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</si>
  <si>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</si>
  <si>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</si>
  <si>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</si>
  <si>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</si>
  <si>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</si>
  <si>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</si>
  <si>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</si>
  <si>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</si>
  <si>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</si>
  <si>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</si>
  <si>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</si>
  <si>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</si>
  <si>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</si>
  <si>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</si>
  <si>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</si>
  <si>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</si>
  <si>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</si>
  <si>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</si>
  <si>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</si>
  <si>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</si>
  <si>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</si>
  <si>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</si>
  <si>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</si>
  <si>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</si>
  <si>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</si>
  <si>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</si>
  <si>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</si>
  <si>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</si>
  <si>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</si>
  <si>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</si>
  <si>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</si>
  <si>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</si>
  <si>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</si>
  <si>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</si>
  <si>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</si>
  <si>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</si>
  <si>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</si>
  <si>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</si>
  <si>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</si>
  <si>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</si>
  <si>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</si>
  <si>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</si>
  <si>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</si>
  <si>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</si>
  <si>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</si>
  <si>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</si>
  <si>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</si>
  <si>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</si>
  <si>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</si>
  <si>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</si>
  <si>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</si>
  <si>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</si>
  <si>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</si>
  <si>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</si>
  <si>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</si>
  <si>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</si>
  <si>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</si>
  <si>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</si>
  <si>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</si>
  <si>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</si>
  <si>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</si>
  <si>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</si>
  <si>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</si>
  <si>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</si>
  <si>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</si>
  <si>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</si>
  <si>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</si>
  <si>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</si>
  <si>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</si>
  <si>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</si>
  <si>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</si>
  <si>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</si>
  <si>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</si>
  <si>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</si>
  <si>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</si>
  <si>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</si>
  <si>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</si>
  <si>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</si>
  <si>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</si>
  <si>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</si>
  <si>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</si>
  <si>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</si>
  <si>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</si>
  <si>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</si>
  <si>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</si>
  <si>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</si>
  <si>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</si>
  <si>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</si>
  <si>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</si>
  <si>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</si>
  <si>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</si>
  <si>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</si>
  <si>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</si>
  <si>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</si>
  <si>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</si>
  <si>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</si>
  <si>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</si>
  <si>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</si>
  <si>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</si>
  <si>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</si>
  <si>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</si>
  <si>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</si>
  <si>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</si>
  <si>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</si>
  <si>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</si>
  <si>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</si>
  <si>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</si>
  <si>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</si>
  <si>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</si>
  <si>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</si>
  <si>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</si>
  <si>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</si>
  <si>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</si>
  <si>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</si>
  <si>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</si>
  <si>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</si>
  <si>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</si>
  <si>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</si>
  <si>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</si>
  <si>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</si>
  <si>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</si>
  <si>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</si>
  <si>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</si>
  <si>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</si>
  <si>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</si>
  <si>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</si>
  <si>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</si>
  <si>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</si>
  <si>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</si>
  <si>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</si>
  <si>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</si>
  <si>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</si>
  <si>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</si>
  <si>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</si>
  <si>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</si>
  <si>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</si>
  <si>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</si>
  <si>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</si>
  <si>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</si>
  <si>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</si>
  <si>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</si>
  <si>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</si>
  <si>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</si>
  <si>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</si>
  <si>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</si>
  <si>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</si>
  <si>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</si>
  <si>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</si>
  <si>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</si>
  <si>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</si>
  <si>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</si>
  <si>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</si>
  <si>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</si>
  <si>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</si>
  <si>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</si>
  <si>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</si>
  <si>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</si>
  <si>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</si>
  <si>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</si>
  <si>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</si>
  <si>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</si>
  <si>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</si>
  <si>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</si>
  <si>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</si>
  <si>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</si>
  <si>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</si>
  <si>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</si>
  <si>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</si>
  <si>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</si>
  <si>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</si>
  <si>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</si>
  <si>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</si>
  <si>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</si>
  <si>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</si>
  <si>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</si>
  <si>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</si>
  <si>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</si>
  <si>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</si>
  <si>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</si>
  <si>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</si>
  <si>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</si>
  <si>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</si>
  <si>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</si>
  <si>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</si>
  <si>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</si>
  <si>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</si>
  <si>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</si>
  <si>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</si>
  <si>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</si>
  <si>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</si>
  <si>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</si>
  <si>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</si>
  <si>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</si>
  <si>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</si>
  <si>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</si>
  <si>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</si>
  <si>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</si>
  <si>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</si>
  <si>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</si>
  <si>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</si>
  <si>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</si>
  <si>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</si>
  <si>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</si>
  <si>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</si>
  <si>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</si>
  <si>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</si>
  <si>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</si>
  <si>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</si>
  <si>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</si>
  <si>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</si>
  <si>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</si>
  <si>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</si>
  <si>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</si>
  <si>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</si>
  <si>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</si>
  <si>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</si>
  <si>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</si>
  <si>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</si>
  <si>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</si>
  <si>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</si>
  <si>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</si>
  <si>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</si>
  <si>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</si>
  <si>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</si>
  <si>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</si>
  <si>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</si>
  <si>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</si>
  <si>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</si>
  <si>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</si>
  <si>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</si>
  <si>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</si>
  <si>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</si>
  <si>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</si>
  <si>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</si>
  <si>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</si>
  <si>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</si>
  <si>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</si>
  <si>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</si>
  <si>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</si>
  <si>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</si>
  <si>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</si>
  <si>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</si>
  <si>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</si>
  <si>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</si>
  <si>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</si>
  <si>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</si>
  <si>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</si>
  <si>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</si>
  <si>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</si>
  <si>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</si>
  <si>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</si>
  <si>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</si>
  <si>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</si>
  <si>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</si>
  <si>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</si>
  <si>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</si>
  <si>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</si>
  <si>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</si>
  <si>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</si>
  <si>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</si>
  <si>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</si>
  <si>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</si>
  <si>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</si>
  <si>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</si>
  <si>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</si>
  <si>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</si>
  <si>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</si>
  <si>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</si>
  <si>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</si>
  <si>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</si>
  <si>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</si>
  <si>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</si>
  <si>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</si>
  <si>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</si>
  <si>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</si>
  <si>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</si>
  <si>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</si>
  <si>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</si>
  <si>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</si>
  <si>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</si>
  <si>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</si>
  <si>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</si>
  <si>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</si>
  <si>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</si>
  <si>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</si>
  <si>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</si>
  <si>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</si>
  <si>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</si>
  <si>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</si>
  <si>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</si>
  <si>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</si>
  <si>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</si>
  <si>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</si>
  <si>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</si>
  <si>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</si>
  <si>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</si>
  <si>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</si>
  <si>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</si>
  <si>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</si>
  <si>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</si>
  <si>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</si>
  <si>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</si>
  <si>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</si>
  <si>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</si>
  <si>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</si>
  <si>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</si>
  <si>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</si>
  <si>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</si>
  <si>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</si>
  <si>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</si>
  <si>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</si>
  <si>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</si>
  <si>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</si>
  <si>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</si>
  <si>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</si>
  <si>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</si>
  <si>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</si>
  <si>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</si>
  <si>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</si>
  <si>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</si>
  <si>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</si>
  <si>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</si>
  <si>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</si>
  <si>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</si>
  <si>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</si>
  <si>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</si>
  <si>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</si>
  <si>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</si>
  <si>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</si>
  <si>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</si>
  <si>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</si>
  <si>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</si>
  <si>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</si>
  <si>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</si>
  <si>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</si>
  <si>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</si>
  <si>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</si>
  <si>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</si>
  <si>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</si>
  <si>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</si>
  <si>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</si>
  <si>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</si>
  <si>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</si>
  <si>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</si>
  <si>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</si>
  <si>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</si>
  <si>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</si>
  <si>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</si>
  <si>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</si>
  <si>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</si>
  <si>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</si>
  <si>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</si>
  <si>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</si>
  <si>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</si>
  <si>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</si>
  <si>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</si>
  <si>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</si>
  <si>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</si>
  <si>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</si>
  <si>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</si>
  <si>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</si>
  <si>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</si>
  <si>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</si>
  <si>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</si>
  <si>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</si>
  <si>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</si>
  <si>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</si>
  <si>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</si>
  <si>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</si>
  <si>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</si>
  <si>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</si>
  <si>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</si>
  <si>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</si>
  <si>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</si>
  <si>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</si>
  <si>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</si>
  <si>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</si>
  <si>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</si>
  <si>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</si>
  <si>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</si>
  <si>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</si>
  <si>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</si>
  <si>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</si>
  <si>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</si>
  <si>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</si>
  <si>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</si>
  <si>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</si>
  <si>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</si>
  <si>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</si>
  <si>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</si>
  <si>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</si>
  <si>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</si>
  <si>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</si>
  <si>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</si>
  <si>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</si>
  <si>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</si>
  <si>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</si>
  <si>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</si>
  <si>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</si>
  <si>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</si>
  <si>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</si>
  <si>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</si>
  <si>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</si>
  <si>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</si>
  <si>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</si>
  <si>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</si>
  <si>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</si>
  <si>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</si>
  <si>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</si>
  <si>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</si>
  <si>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</si>
  <si>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</si>
  <si>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</si>
  <si>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</si>
  <si>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</si>
  <si>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</si>
  <si>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</si>
  <si>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</si>
  <si>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</si>
  <si>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</si>
  <si>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</si>
  <si>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</si>
  <si>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</si>
  <si>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</si>
  <si>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</si>
  <si>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</si>
  <si>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</si>
  <si>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</si>
  <si>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</si>
  <si>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</si>
  <si>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</si>
  <si>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</si>
  <si>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</si>
  <si>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</si>
  <si>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</si>
  <si>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</si>
  <si>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</si>
  <si>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</si>
  <si>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</si>
  <si>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</si>
  <si>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</si>
  <si>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</si>
  <si>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</si>
  <si>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</si>
  <si>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</si>
  <si>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</si>
  <si>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</si>
  <si>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</si>
  <si>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</si>
  <si>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</si>
  <si>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</si>
  <si>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</si>
  <si>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</si>
  <si>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</si>
  <si>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</si>
  <si>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</si>
  <si>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</si>
  <si>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</si>
  <si>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</si>
  <si>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</si>
  <si>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</si>
  <si>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</si>
  <si>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</si>
  <si>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</si>
  <si>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</si>
  <si>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</si>
  <si>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</si>
  <si>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</si>
  <si>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</si>
  <si>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</si>
  <si>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</si>
  <si>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</si>
  <si>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</si>
  <si>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</si>
  <si>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</si>
  <si>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</si>
  <si>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</si>
  <si>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</si>
  <si>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</si>
  <si>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</si>
  <si>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</si>
  <si>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</si>
  <si>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</si>
  <si>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</si>
  <si>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</si>
  <si>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</si>
  <si>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</si>
  <si>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</si>
  <si>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</si>
  <si>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</si>
  <si>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</si>
  <si>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</si>
  <si>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</si>
  <si>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</si>
  <si>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</si>
  <si>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</si>
  <si>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</si>
  <si>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</si>
  <si>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</si>
  <si>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</si>
  <si>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</si>
  <si>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</si>
  <si>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</si>
  <si>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</si>
  <si>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</si>
  <si>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</si>
  <si>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</si>
  <si>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</si>
  <si>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</si>
  <si>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</si>
  <si>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</si>
  <si>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</si>
  <si>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</si>
  <si>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</si>
  <si>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</si>
  <si>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</si>
  <si>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</si>
  <si>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</si>
  <si>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</si>
  <si>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</si>
  <si>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</si>
  <si>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</si>
  <si>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</si>
  <si>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</si>
  <si>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</si>
  <si>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</si>
  <si>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</si>
  <si>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</si>
  <si>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</si>
  <si>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</si>
  <si>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</si>
  <si>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</si>
  <si>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</si>
  <si>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</si>
  <si>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</si>
  <si>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</si>
  <si>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</si>
  <si>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</si>
  <si>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</si>
  <si>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</si>
  <si>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</si>
  <si>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</si>
  <si>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</si>
  <si>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</si>
  <si>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</si>
  <si>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</si>
  <si>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</si>
  <si>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</si>
  <si>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</si>
  <si>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</si>
  <si>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</si>
  <si>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</si>
  <si>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</si>
  <si>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</si>
  <si>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</si>
  <si>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</si>
  <si>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</si>
  <si>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</si>
  <si>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</si>
  <si>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</si>
  <si>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</si>
  <si>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</si>
  <si>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</si>
  <si>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</si>
  <si>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</si>
  <si>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</si>
  <si>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</si>
  <si>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</si>
  <si>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</si>
  <si>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</si>
  <si>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</si>
  <si>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</si>
  <si>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</si>
  <si>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</si>
  <si>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</si>
  <si>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</si>
  <si>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</si>
  <si>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</si>
  <si>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</si>
  <si>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</si>
  <si>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</si>
  <si>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</si>
  <si>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</si>
  <si>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</si>
  <si>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</si>
  <si>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</si>
  <si>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</si>
  <si>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</si>
  <si>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</si>
  <si>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</si>
  <si>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</si>
  <si>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</si>
  <si>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</si>
  <si>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</si>
  <si>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</si>
  <si>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</si>
  <si>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</si>
  <si>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</si>
  <si>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</si>
  <si>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</si>
  <si>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</si>
  <si>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</si>
  <si>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</si>
  <si>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</si>
  <si>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</si>
  <si>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</si>
  <si>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</si>
  <si>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</si>
  <si>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</si>
  <si>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</si>
  <si>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</si>
  <si>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</si>
  <si>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</si>
  <si>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</si>
  <si>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</si>
  <si>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</si>
  <si>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</si>
  <si>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</si>
  <si>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</si>
  <si>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</si>
  <si>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</si>
  <si>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</si>
  <si>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</si>
  <si>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</si>
  <si>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</si>
  <si>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</si>
  <si>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</si>
  <si>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</si>
  <si>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</si>
  <si>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</si>
  <si>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</si>
  <si>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</si>
  <si>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</si>
  <si>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</si>
  <si>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</si>
  <si>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</si>
  <si>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</si>
  <si>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</si>
  <si>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</si>
  <si>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</si>
  <si>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</si>
  <si>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</si>
  <si>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</si>
  <si>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</si>
  <si>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</si>
  <si>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</si>
  <si>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</si>
  <si>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</si>
  <si>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</si>
  <si>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</si>
  <si>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</si>
  <si>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</si>
  <si>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</si>
  <si>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</si>
  <si>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</si>
  <si>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</si>
  <si>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</si>
  <si>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</si>
  <si>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</si>
  <si>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</si>
  <si>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</si>
  <si>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</si>
  <si>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</si>
  <si>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</si>
  <si>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</si>
  <si>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</si>
  <si>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</si>
  <si>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</si>
  <si>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</si>
  <si>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</si>
  <si>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</si>
  <si>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</si>
  <si>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</si>
  <si>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</si>
  <si>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</si>
  <si>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</si>
  <si>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</si>
  <si>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</si>
  <si>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</si>
  <si>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</si>
  <si>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</si>
  <si>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</si>
  <si>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</si>
  <si>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</si>
  <si>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</si>
  <si>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</si>
  <si>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</si>
  <si>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</si>
  <si>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</si>
  <si>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</si>
  <si>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</si>
  <si>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</si>
  <si>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</si>
  <si>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</si>
  <si>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</si>
  <si>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</si>
  <si>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</si>
  <si>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</si>
  <si>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</si>
  <si>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</si>
  <si>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</si>
  <si>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</si>
  <si>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</si>
  <si>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</si>
  <si>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</si>
  <si>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</si>
  <si>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</si>
  <si>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</si>
  <si>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</si>
  <si>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</si>
  <si>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</si>
  <si>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</si>
  <si>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</si>
  <si>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</si>
  <si>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</si>
  <si>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</si>
  <si>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</si>
  <si>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</si>
  <si>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</si>
  <si>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</si>
  <si>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</si>
  <si>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</si>
  <si>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</si>
  <si>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</si>
  <si>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</si>
  <si>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</si>
  <si>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</si>
  <si>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</si>
  <si>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</si>
  <si>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</si>
  <si>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</si>
  <si>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</si>
  <si>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</si>
  <si>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</si>
  <si>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</si>
  <si>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</si>
  <si>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</si>
  <si>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</si>
  <si>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</si>
  <si>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</si>
  <si>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</si>
  <si>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</si>
  <si>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</si>
  <si>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</si>
  <si>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</si>
  <si>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</si>
  <si>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</si>
  <si>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</si>
  <si>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</si>
  <si>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</si>
  <si>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</si>
  <si>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</si>
  <si>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</si>
  <si>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</si>
  <si>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</si>
  <si>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</si>
  <si>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</si>
  <si>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</si>
  <si>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</si>
  <si>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</si>
  <si>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</si>
  <si>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</si>
  <si>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</si>
  <si>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</si>
  <si>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</si>
  <si>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</si>
  <si>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</si>
  <si>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</si>
  <si>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</si>
  <si>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</si>
  <si>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</si>
  <si>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</si>
  <si>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</si>
  <si>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</si>
  <si>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</si>
  <si>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</si>
  <si>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</si>
  <si>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</si>
  <si>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</si>
  <si>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</si>
  <si>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</si>
  <si>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</si>
  <si>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</si>
  <si>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</si>
  <si>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</si>
  <si>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</si>
  <si>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</si>
  <si>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</si>
  <si>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</si>
  <si>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</si>
  <si>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</si>
  <si>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</si>
  <si>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</si>
  <si>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</si>
  <si>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</si>
  <si>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</si>
  <si>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</si>
  <si>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</si>
  <si>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</si>
  <si>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</si>
  <si>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</si>
  <si>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</si>
  <si>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</si>
  <si>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</si>
  <si>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</si>
  <si>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</si>
  <si>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</si>
  <si>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</si>
  <si>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</si>
  <si>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</si>
  <si>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</si>
  <si>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</si>
  <si>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</si>
  <si>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</si>
  <si>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</si>
  <si>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</si>
  <si>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</si>
  <si>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</si>
  <si>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</si>
  <si>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</si>
  <si>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</si>
  <si>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</si>
  <si>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</si>
  <si>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</si>
  <si>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</si>
  <si>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</si>
  <si>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</si>
  <si>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</si>
  <si>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</si>
  <si>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</si>
  <si>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</si>
  <si>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</si>
  <si>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</si>
  <si>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</si>
  <si>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</si>
  <si>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</si>
  <si>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</si>
  <si>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</si>
  <si>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</si>
  <si>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</si>
  <si>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</si>
  <si>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</si>
  <si>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</si>
  <si>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</si>
  <si>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</si>
  <si>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</si>
  <si>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</si>
  <si>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</si>
  <si>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</si>
  <si>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</si>
  <si>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</si>
  <si>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</si>
  <si>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</si>
  <si>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</si>
  <si>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</si>
  <si>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</si>
  <si>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</si>
  <si>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</si>
  <si>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</si>
  <si>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</si>
  <si>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</si>
  <si>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</si>
  <si>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</si>
  <si>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</si>
  <si>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</si>
  <si>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</si>
  <si>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</si>
  <si>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</si>
  <si>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</si>
  <si>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</si>
  <si>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</si>
  <si>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</si>
  <si>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</si>
  <si>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</si>
  <si>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</si>
  <si>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</si>
  <si>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</si>
  <si>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</si>
  <si>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</si>
  <si>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</si>
  <si>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</si>
  <si>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</si>
  <si>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</si>
  <si>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</si>
  <si>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</si>
  <si>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</si>
  <si>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</si>
  <si>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</si>
  <si>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</si>
  <si>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</si>
  <si>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</si>
  <si>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</si>
  <si>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</si>
  <si>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</si>
  <si>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</si>
  <si>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</si>
  <si>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</si>
  <si>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</si>
  <si>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</si>
  <si>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</si>
  <si>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</si>
  <si>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</si>
  <si>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</si>
  <si>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</si>
  <si>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</si>
  <si>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</si>
  <si>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</si>
  <si>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</si>
  <si>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</si>
  <si>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</si>
  <si>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</si>
  <si>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</si>
  <si>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</si>
  <si>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</si>
  <si>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</si>
  <si>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</si>
  <si>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</si>
  <si>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</si>
  <si>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</si>
  <si>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</si>
  <si>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</si>
  <si>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</si>
  <si>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</si>
  <si>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</si>
  <si>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</si>
  <si>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</si>
  <si>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</si>
  <si>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</si>
  <si>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</si>
  <si>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</si>
  <si>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</si>
  <si>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</si>
  <si>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</si>
  <si>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</si>
  <si>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</si>
  <si>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</si>
  <si>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</si>
  <si>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</si>
  <si>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</si>
  <si>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</si>
  <si>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</si>
  <si>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</si>
  <si>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</si>
  <si>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</si>
  <si>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</si>
  <si>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</si>
  <si>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</si>
  <si>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</si>
  <si>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</si>
  <si>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</si>
  <si>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</si>
  <si>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</si>
  <si>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</si>
  <si>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</si>
  <si>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</si>
  <si>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</si>
  <si>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</si>
  <si>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</si>
  <si>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</si>
  <si>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</si>
  <si>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</si>
  <si>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</si>
  <si>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</si>
  <si>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</si>
  <si>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</si>
  <si>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</si>
  <si>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</si>
  <si>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</si>
  <si>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</si>
  <si>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</si>
  <si>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</si>
  <si>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</si>
  <si>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</si>
  <si>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</si>
  <si>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</si>
  <si>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</si>
  <si>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</si>
  <si>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</si>
  <si>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</si>
  <si>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</si>
  <si>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</si>
  <si>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</si>
  <si>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</si>
  <si>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</si>
  <si>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</si>
  <si>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</si>
  <si>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</si>
  <si>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</si>
  <si>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</si>
  <si>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</si>
  <si>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</si>
  <si>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</si>
  <si>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</si>
  <si>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</si>
  <si>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</si>
  <si>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</si>
  <si>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</si>
  <si>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</si>
  <si>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</si>
  <si>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</si>
  <si>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</si>
  <si>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</si>
  <si>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</si>
  <si>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</si>
  <si>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</si>
  <si>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</si>
  <si>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</si>
  <si>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</si>
  <si>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</si>
  <si>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</si>
  <si>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</si>
  <si>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</si>
  <si>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</si>
  <si>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</si>
  <si>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</si>
  <si>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</si>
  <si>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</si>
  <si>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</si>
  <si>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</si>
  <si>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</si>
  <si>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</si>
  <si>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</si>
  <si>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</si>
  <si>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</si>
  <si>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</si>
  <si>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</si>
  <si>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</si>
  <si>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</si>
  <si>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</si>
  <si>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</si>
  <si>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</si>
  <si>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</si>
  <si>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</si>
  <si>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</si>
  <si>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</si>
  <si>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</si>
  <si>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</si>
  <si>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</si>
  <si>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</si>
  <si>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</si>
  <si>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</si>
  <si>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</si>
  <si>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</si>
  <si>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</si>
  <si>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</si>
  <si>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</si>
  <si>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</si>
  <si>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</si>
  <si>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</si>
  <si>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</si>
  <si>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</si>
  <si>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</si>
  <si>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</si>
  <si>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</si>
  <si>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</si>
  <si>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</si>
  <si>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</si>
  <si>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</si>
  <si>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</si>
  <si>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</si>
  <si>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</si>
  <si>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</si>
  <si>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</si>
  <si>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</si>
  <si>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</si>
  <si>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</si>
  <si>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</si>
  <si>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</si>
  <si>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</si>
  <si>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</si>
  <si>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</si>
  <si>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</si>
  <si>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</si>
  <si>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</si>
  <si>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</si>
  <si>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</si>
  <si>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</si>
  <si>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</si>
  <si>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</si>
  <si>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</si>
  <si>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</si>
  <si>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</si>
  <si>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</si>
  <si>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</si>
  <si>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</si>
  <si>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</si>
  <si>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</si>
  <si>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</si>
  <si>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</si>
  <si>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</si>
  <si>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</si>
  <si>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</si>
  <si>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</si>
  <si>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</si>
  <si>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</si>
  <si>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</si>
  <si>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</si>
  <si>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</si>
  <si>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</si>
  <si>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</si>
  <si>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</si>
  <si>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</si>
  <si>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</si>
  <si>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</si>
  <si>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</si>
  <si>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</si>
  <si>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</si>
  <si>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</si>
  <si>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</si>
  <si>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</si>
  <si>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</si>
  <si>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</si>
  <si>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</si>
  <si>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</si>
  <si>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</si>
  <si>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</si>
  <si>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</si>
  <si>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</si>
  <si>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</si>
  <si>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</si>
  <si>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</si>
  <si>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</si>
  <si>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</si>
  <si>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</si>
  <si>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</si>
  <si>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</si>
  <si>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</si>
  <si>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</si>
  <si>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</si>
  <si>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</si>
  <si>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</si>
  <si>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</si>
  <si>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</si>
  <si>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</si>
  <si>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</si>
  <si>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</si>
  <si>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</si>
  <si>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</si>
  <si>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</si>
  <si>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</si>
  <si>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</si>
  <si>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</si>
  <si>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</si>
  <si>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</si>
  <si>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</si>
  <si>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</si>
  <si>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</si>
  <si>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</si>
  <si>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</si>
  <si>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</si>
  <si>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</si>
  <si>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</si>
  <si>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</si>
  <si>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</si>
  <si>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</si>
  <si>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</si>
  <si>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</si>
  <si>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</si>
  <si>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</si>
  <si>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</si>
  <si>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</si>
  <si>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</si>
  <si>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</si>
  <si>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</si>
  <si>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</si>
  <si>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</si>
  <si>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</si>
  <si>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</si>
  <si>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</si>
  <si>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</si>
  <si>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</si>
  <si>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</si>
  <si>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</si>
  <si>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</si>
  <si>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</si>
  <si>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</si>
  <si>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</si>
  <si>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</si>
  <si>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</si>
  <si>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</si>
  <si>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</si>
  <si>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</si>
  <si>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</si>
  <si>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</si>
  <si>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</si>
  <si>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</si>
  <si>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</si>
  <si>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</si>
  <si>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</si>
  <si>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</si>
  <si>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</si>
  <si>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</si>
  <si>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</si>
  <si>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</si>
  <si>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</si>
  <si>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</si>
  <si>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</si>
  <si>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</si>
  <si>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</si>
  <si>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</si>
  <si>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</si>
  <si>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</si>
  <si>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</si>
  <si>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</si>
  <si>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</si>
  <si>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</si>
  <si>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</si>
  <si>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</si>
  <si>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</si>
  <si>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</si>
  <si>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</si>
  <si>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</si>
  <si>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</si>
  <si>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</si>
  <si>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</si>
  <si>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</si>
  <si>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</si>
  <si>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</si>
  <si>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</si>
  <si>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</si>
  <si>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</si>
  <si>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</si>
  <si>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</si>
  <si>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</si>
  <si>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</si>
  <si>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</si>
  <si>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</si>
  <si>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</si>
  <si>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</si>
  <si>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</si>
  <si>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</si>
  <si>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</si>
  <si>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</si>
  <si>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</si>
  <si>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</si>
  <si>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</si>
  <si>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</si>
  <si>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</si>
  <si>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</si>
  <si>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</si>
  <si>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</si>
  <si>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</si>
  <si>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</si>
  <si>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</si>
  <si>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</si>
  <si>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</si>
  <si>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</si>
  <si>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</si>
  <si>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</si>
  <si>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</si>
  <si>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</si>
  <si>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</si>
  <si>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</si>
  <si>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</si>
  <si>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</si>
  <si>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</si>
  <si>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</si>
  <si>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</si>
  <si>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</si>
  <si>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</si>
  <si>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</si>
  <si>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</si>
  <si>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</si>
  <si>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</si>
  <si>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</si>
  <si>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</si>
  <si>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</si>
  <si>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</si>
  <si>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</si>
  <si>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</si>
  <si>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</si>
  <si>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</si>
  <si>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</si>
  <si>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</si>
  <si>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</si>
  <si>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</si>
  <si>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</si>
  <si>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</si>
  <si>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</si>
  <si>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</si>
  <si>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</si>
  <si>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</si>
  <si>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</si>
  <si>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</si>
  <si>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</si>
  <si>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</si>
  <si>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</si>
  <si>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</si>
  <si>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</si>
  <si>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</si>
  <si>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</si>
  <si>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</si>
  <si>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</si>
  <si>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</si>
  <si>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</si>
  <si>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</si>
  <si>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</si>
  <si>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</si>
  <si>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</si>
  <si>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</si>
  <si>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</si>
  <si>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</si>
  <si>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</si>
  <si>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</si>
  <si>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</si>
  <si>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</si>
  <si>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</si>
  <si>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</si>
  <si>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</si>
  <si>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</si>
  <si>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</si>
  <si>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</si>
  <si>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</si>
  <si>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</si>
  <si>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</si>
  <si>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</si>
  <si>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</si>
  <si>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</si>
  <si>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</si>
  <si>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</si>
  <si>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</si>
  <si>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</si>
  <si>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</si>
  <si>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</si>
  <si>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</si>
  <si>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</si>
  <si>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</si>
  <si>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</si>
  <si>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</si>
  <si>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</si>
  <si>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</si>
  <si>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</si>
  <si>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</si>
  <si>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</si>
  <si>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</si>
  <si>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</si>
  <si>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</si>
  <si>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</si>
  <si>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</si>
  <si>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</si>
  <si>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</si>
  <si>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</si>
  <si>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</si>
  <si>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</si>
  <si>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</si>
  <si>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</si>
  <si>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</si>
  <si>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</si>
  <si>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</si>
  <si>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</si>
  <si>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</si>
  <si>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</si>
  <si>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</si>
  <si>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</si>
  <si>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</si>
  <si>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</si>
  <si>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</si>
  <si>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</si>
  <si>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</si>
  <si>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</si>
  <si>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</si>
  <si>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</si>
  <si>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</si>
  <si>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</si>
  <si>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</si>
  <si>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</si>
  <si>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</si>
  <si>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</si>
  <si>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</si>
  <si>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</si>
  <si>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</si>
  <si>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</si>
  <si>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</si>
  <si>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</si>
  <si>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</si>
  <si>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</si>
  <si>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</si>
  <si>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</si>
  <si>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</si>
  <si>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</si>
  <si>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</si>
  <si>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</si>
  <si>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</si>
  <si>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</si>
  <si>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</si>
  <si>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</si>
  <si>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</si>
  <si>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</si>
  <si>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</si>
  <si>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</si>
  <si>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</si>
  <si>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</si>
  <si>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</si>
  <si>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</si>
  <si>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</si>
  <si>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</si>
  <si>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</si>
  <si>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</si>
  <si>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</si>
  <si>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</si>
  <si>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</si>
  <si>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</si>
  <si>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</si>
  <si>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</si>
  <si>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</si>
  <si>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</si>
  <si>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</si>
  <si>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</si>
  <si>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</si>
  <si>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</si>
  <si>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</si>
  <si>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</si>
  <si>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</si>
  <si>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</si>
  <si>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</si>
  <si>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</si>
  <si>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</si>
  <si>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</si>
  <si>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</si>
  <si>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</si>
  <si>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</si>
  <si>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</si>
  <si>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</si>
  <si>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</si>
  <si>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</si>
  <si>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</si>
  <si>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</si>
  <si>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</si>
  <si>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</si>
  <si>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</si>
  <si>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</si>
  <si>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</si>
  <si>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</si>
  <si>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</si>
  <si>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</si>
  <si>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</si>
  <si>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</si>
  <si>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</si>
  <si>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</si>
  <si>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</si>
  <si>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</si>
  <si>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</si>
  <si>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</si>
  <si>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</si>
  <si>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</si>
  <si>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</si>
  <si>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</si>
  <si>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</si>
  <si>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</si>
  <si>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</si>
  <si>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</si>
  <si>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</si>
  <si>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</si>
  <si>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</si>
  <si>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</si>
  <si>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</si>
  <si>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</si>
  <si>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</si>
  <si>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</si>
  <si>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</si>
  <si>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</si>
  <si>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</si>
  <si>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</si>
  <si>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</si>
  <si>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</si>
  <si>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</si>
  <si>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</si>
  <si>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</si>
  <si>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</si>
  <si>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</si>
  <si>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</si>
  <si>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</si>
  <si>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</si>
  <si>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</si>
  <si>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</si>
  <si>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</si>
  <si>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</si>
  <si>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</si>
  <si>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</si>
  <si>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</si>
  <si>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</si>
  <si>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</si>
  <si>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</si>
  <si>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</si>
  <si>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</si>
  <si>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</si>
  <si>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</si>
  <si>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</si>
  <si>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</si>
  <si>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</si>
  <si>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</si>
  <si>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</si>
  <si>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</si>
  <si>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</si>
  <si>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</si>
  <si>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</si>
  <si>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</si>
  <si>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</si>
  <si>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</si>
  <si>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</si>
  <si>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</si>
  <si>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</si>
  <si>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</si>
  <si>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</si>
  <si>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</si>
  <si>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</si>
  <si>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</si>
  <si>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</si>
  <si>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</si>
  <si>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</si>
  <si>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</si>
  <si>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</si>
  <si>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</si>
  <si>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</si>
  <si>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</si>
  <si>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</si>
  <si>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</si>
  <si>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</si>
  <si>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</si>
  <si>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</si>
  <si>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</si>
  <si>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</si>
  <si>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</si>
  <si>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</si>
  <si>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</si>
  <si>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</si>
  <si>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</si>
  <si>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</si>
  <si>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</si>
  <si>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</si>
  <si>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</si>
  <si>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</si>
  <si>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</si>
  <si>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</si>
  <si>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</si>
  <si>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</si>
  <si>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</si>
  <si>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</si>
  <si>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</si>
  <si>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</si>
  <si>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</si>
  <si>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</si>
  <si>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</si>
  <si>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</si>
  <si>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</si>
  <si>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</si>
  <si>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</si>
  <si>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</si>
  <si>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</si>
  <si>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</si>
  <si>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</si>
  <si>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</si>
  <si>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</si>
  <si>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</si>
  <si>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</si>
  <si>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</si>
  <si>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</si>
  <si>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</si>
  <si>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</si>
  <si>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</si>
  <si>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</si>
  <si>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</si>
  <si>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</si>
  <si>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</si>
  <si>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</si>
  <si>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</si>
  <si>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</si>
  <si>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</si>
  <si>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</si>
  <si>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</si>
  <si>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</si>
  <si>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</si>
  <si>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</si>
  <si>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</si>
  <si>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</si>
  <si>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</si>
  <si>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</si>
  <si>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</si>
  <si>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</si>
  <si>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</si>
  <si>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</si>
  <si>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</si>
  <si>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</si>
  <si>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</si>
  <si>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</si>
  <si>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</si>
  <si>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</si>
  <si>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</si>
  <si>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</si>
  <si>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</si>
  <si>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</si>
  <si>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</si>
  <si>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</si>
  <si>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</si>
  <si>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</si>
  <si>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</si>
  <si>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</si>
  <si>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</si>
  <si>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</si>
  <si>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</si>
  <si>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</si>
  <si>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</si>
  <si>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</si>
  <si>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</si>
  <si>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</si>
  <si>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</si>
  <si>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</si>
  <si>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</si>
  <si>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</si>
  <si>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</si>
  <si>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</si>
  <si>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</si>
  <si>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</si>
  <si>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</si>
  <si>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</si>
  <si>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</si>
  <si>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</si>
  <si>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</si>
  <si>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</si>
  <si>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</si>
  <si>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</si>
  <si>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</si>
  <si>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</si>
  <si>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</si>
  <si>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</si>
  <si>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</si>
  <si>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</si>
  <si>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</si>
  <si>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</si>
  <si>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</si>
  <si>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</si>
  <si>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</si>
  <si>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</si>
  <si>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</si>
  <si>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</si>
  <si>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</si>
  <si>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</si>
  <si>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</si>
  <si>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</si>
  <si>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</si>
  <si>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</si>
  <si>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</si>
  <si>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</si>
  <si>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</si>
  <si>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</si>
  <si>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</si>
  <si>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</si>
  <si>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</si>
  <si>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</si>
  <si>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</si>
  <si>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</si>
  <si>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</si>
  <si>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</si>
  <si>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</si>
  <si>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</si>
  <si>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</si>
  <si>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</si>
  <si>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</si>
  <si>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</si>
  <si>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</si>
  <si>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</si>
  <si>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</si>
  <si>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</si>
  <si>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</si>
  <si>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</si>
  <si>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</si>
  <si>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</si>
  <si>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</si>
  <si>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</si>
  <si>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</si>
  <si>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</si>
  <si>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</si>
  <si>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</si>
  <si>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</si>
  <si>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</si>
  <si>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</si>
  <si>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</si>
  <si>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</si>
  <si>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</si>
  <si>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</si>
  <si>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</si>
  <si>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</si>
  <si>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</si>
  <si>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</si>
  <si>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</si>
  <si>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</si>
  <si>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</si>
  <si>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</si>
  <si>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</si>
  <si>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</si>
  <si>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</si>
  <si>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</si>
  <si>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</si>
  <si>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</si>
  <si>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</si>
  <si>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</si>
  <si>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</si>
  <si>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</si>
  <si>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</si>
  <si>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</si>
  <si>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</si>
  <si>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</si>
  <si>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</si>
  <si>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</si>
  <si>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</si>
  <si>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</si>
  <si>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</si>
  <si>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</si>
  <si>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</si>
  <si>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</si>
  <si>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</si>
  <si>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</si>
  <si>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</si>
  <si>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</si>
  <si>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</si>
  <si>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</si>
  <si>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</si>
  <si>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</si>
  <si>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</si>
  <si>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</si>
  <si>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</si>
  <si>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</si>
  <si>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</si>
  <si>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</si>
  <si>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</si>
  <si>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</si>
  <si>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</si>
  <si>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</si>
  <si>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</si>
  <si>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</si>
  <si>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</si>
  <si>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</si>
  <si>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</si>
  <si>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</si>
  <si>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</si>
  <si>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</si>
  <si>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</si>
  <si>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</si>
  <si>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</si>
  <si>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</si>
  <si>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</si>
  <si>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</si>
  <si>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</si>
  <si>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</si>
  <si>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</si>
  <si>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</si>
  <si>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</si>
  <si>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</si>
  <si>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</si>
  <si>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</si>
  <si>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</si>
  <si>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</si>
  <si>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</si>
  <si>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</si>
  <si>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</si>
  <si>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</si>
  <si>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</si>
  <si>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</si>
  <si>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</si>
  <si>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</si>
  <si>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</si>
  <si>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</si>
  <si>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</si>
  <si>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</si>
  <si>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</si>
  <si>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</si>
  <si>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</si>
  <si>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</si>
  <si>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</si>
  <si>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</si>
  <si>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</si>
  <si>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</si>
  <si>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</si>
  <si>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</si>
  <si>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</si>
  <si>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</si>
  <si>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</si>
  <si>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</si>
  <si>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</si>
  <si>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</si>
  <si>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</si>
  <si>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</si>
  <si>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</si>
  <si>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</si>
  <si>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</si>
  <si>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</si>
  <si>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</si>
  <si>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</si>
  <si>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</si>
  <si>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</si>
  <si>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</si>
  <si>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</si>
  <si>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</si>
  <si>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</si>
  <si>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</si>
  <si>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</si>
  <si>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</si>
  <si>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</si>
  <si>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</si>
  <si>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</si>
  <si>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</si>
  <si>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</si>
  <si>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</si>
  <si>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</si>
  <si>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</si>
  <si>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</si>
  <si>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</si>
  <si>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</si>
  <si>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</si>
  <si>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</si>
  <si>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</si>
  <si>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</si>
  <si>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</si>
  <si>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</si>
  <si>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</si>
  <si>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</si>
  <si>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</si>
  <si>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</si>
  <si>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</si>
  <si>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</si>
  <si>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</si>
  <si>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</si>
  <si>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</si>
  <si>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</si>
  <si>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</si>
  <si>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</si>
  <si>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</si>
  <si>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</si>
  <si>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</si>
  <si>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</si>
  <si>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</si>
  <si>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</si>
  <si>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</si>
  <si>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</si>
  <si>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</si>
  <si>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</si>
  <si>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</si>
  <si>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</si>
  <si>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</si>
  <si>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</si>
  <si>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</si>
  <si>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</si>
  <si>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</si>
  <si>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</si>
  <si>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</si>
  <si>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</si>
  <si>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</si>
  <si>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</si>
  <si>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</si>
  <si>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</si>
  <si>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</si>
  <si>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</si>
  <si>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</si>
  <si>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</si>
  <si>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</si>
  <si>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</si>
  <si>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</si>
  <si>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</si>
  <si>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</si>
  <si>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</si>
  <si>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</si>
  <si>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</si>
  <si>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</si>
  <si>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</si>
  <si>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</si>
  <si>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</si>
  <si>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</si>
  <si>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</si>
  <si>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</si>
  <si>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</si>
  <si>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</si>
  <si>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</si>
  <si>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</si>
  <si>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</si>
  <si>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</si>
  <si>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</si>
  <si>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</si>
  <si>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</si>
  <si>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</si>
  <si>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</si>
  <si>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</si>
  <si>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</si>
  <si>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</si>
  <si>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</si>
  <si>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</si>
  <si>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</si>
  <si>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</si>
  <si>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</si>
  <si>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</si>
  <si>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</si>
  <si>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</si>
  <si>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</si>
  <si>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</si>
  <si>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</si>
  <si>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</si>
  <si>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</si>
  <si>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</si>
  <si>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</si>
  <si>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</si>
  <si>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</si>
  <si>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</si>
  <si>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</si>
  <si>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</si>
  <si>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</si>
  <si>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</si>
  <si>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</si>
  <si>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</si>
  <si>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</si>
  <si>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</si>
  <si>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</si>
  <si>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</si>
  <si>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</si>
  <si>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</si>
  <si>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</si>
  <si>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</si>
  <si>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</si>
  <si>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</si>
  <si>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</si>
  <si>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</si>
  <si>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</si>
  <si>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</si>
  <si>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</si>
  <si>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</si>
  <si>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</si>
  <si>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</si>
  <si>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</si>
  <si>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</si>
  <si>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</si>
  <si>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</si>
  <si>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</si>
  <si>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</si>
  <si>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</si>
  <si>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</si>
  <si>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</si>
  <si>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</si>
  <si>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</si>
  <si>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</si>
  <si>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</si>
  <si>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</si>
  <si>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</si>
  <si>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</si>
  <si>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</si>
  <si>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</si>
  <si>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</si>
  <si>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</si>
  <si>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</si>
  <si>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</si>
  <si>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</si>
  <si>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</si>
  <si>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</si>
  <si>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</si>
  <si>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</si>
  <si>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</si>
  <si>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</si>
  <si>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</si>
  <si>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</si>
  <si>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</si>
  <si>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</si>
  <si>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</si>
  <si>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</si>
  <si>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</si>
  <si>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</si>
  <si>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</si>
  <si>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</si>
  <si>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</si>
  <si>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</si>
  <si>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</si>
  <si>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</si>
  <si>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</si>
  <si>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</si>
  <si>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</si>
  <si>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</si>
  <si>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</si>
  <si>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</si>
  <si>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</si>
  <si>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</si>
  <si>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</si>
  <si>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</si>
  <si>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</si>
  <si>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</si>
  <si>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</si>
  <si>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</si>
  <si>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</si>
  <si>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</si>
  <si>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</si>
  <si>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</si>
  <si>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</si>
  <si>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</si>
  <si>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</si>
  <si>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</si>
  <si>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</si>
  <si>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</si>
  <si>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</si>
  <si>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</si>
  <si>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</si>
  <si>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</si>
  <si>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</si>
  <si>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</si>
  <si>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</si>
  <si>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</si>
  <si>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</si>
  <si>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</si>
  <si>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</si>
  <si>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</si>
  <si>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</si>
  <si>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</si>
  <si>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</si>
  <si>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</si>
  <si>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</si>
  <si>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</si>
  <si>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</si>
  <si>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</si>
  <si>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</si>
  <si>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</si>
  <si>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</si>
  <si>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</si>
  <si>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</si>
  <si>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</si>
  <si>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</si>
  <si>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</si>
  <si>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</si>
  <si>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</si>
  <si>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</si>
  <si>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</si>
  <si>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</si>
  <si>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</si>
  <si>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</si>
  <si>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</si>
  <si>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</si>
  <si>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</si>
  <si>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</si>
  <si>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</si>
  <si>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</si>
  <si>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</si>
  <si>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</si>
  <si>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</si>
  <si>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</si>
  <si>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</si>
  <si>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</si>
  <si>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</si>
  <si>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</si>
  <si>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</si>
  <si>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</si>
  <si>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</si>
  <si>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</si>
  <si>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</si>
  <si>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</si>
  <si>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</si>
  <si>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</si>
  <si>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</si>
  <si>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</si>
  <si>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</si>
  <si>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</si>
  <si>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</si>
  <si>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</si>
  <si>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</si>
  <si>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</si>
  <si>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</si>
  <si>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</si>
  <si>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</si>
  <si>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</si>
  <si>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</si>
  <si>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</si>
  <si>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</si>
  <si>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</si>
  <si>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</si>
  <si>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</si>
  <si>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</si>
  <si>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</si>
  <si>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</si>
  <si>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</si>
  <si>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</si>
  <si>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</si>
  <si>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</si>
  <si>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</si>
  <si>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</si>
  <si>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</si>
  <si>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</si>
  <si>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</si>
  <si>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</si>
  <si>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</si>
  <si>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</si>
  <si>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</si>
  <si>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</si>
  <si>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</si>
  <si>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</si>
  <si>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</si>
  <si>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</si>
  <si>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</si>
  <si>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</si>
  <si>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</si>
  <si>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</si>
  <si>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</si>
  <si>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</si>
  <si>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</si>
  <si>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</si>
  <si>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</si>
  <si>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</si>
  <si>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</si>
  <si>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</si>
  <si>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</si>
  <si>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</si>
  <si>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</si>
  <si>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</si>
  <si>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</si>
  <si>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</si>
  <si>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</si>
  <si>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</si>
  <si>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</si>
  <si>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</si>
  <si>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</si>
  <si>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</si>
  <si>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</si>
  <si>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</si>
  <si>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</si>
  <si>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</si>
  <si>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</si>
  <si>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</si>
  <si>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</si>
  <si>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</si>
  <si>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</si>
  <si>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</si>
  <si>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</si>
  <si>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</si>
  <si>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</si>
  <si>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</si>
  <si>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</si>
  <si>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</si>
  <si>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</si>
  <si>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</si>
  <si>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</si>
  <si>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</si>
  <si>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</si>
  <si>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</si>
  <si>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</si>
  <si>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</si>
  <si>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</si>
  <si>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</si>
  <si>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</si>
  <si>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</si>
  <si>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</si>
  <si>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</si>
  <si>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</si>
  <si>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</si>
  <si>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</si>
  <si>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</si>
  <si>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</si>
  <si>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</si>
  <si>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</si>
  <si>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</si>
  <si>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</si>
  <si>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</si>
  <si>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</si>
  <si>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</si>
  <si>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</si>
  <si>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</si>
  <si>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</si>
  <si>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</si>
  <si>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</si>
  <si>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</si>
  <si>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</si>
  <si>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</si>
  <si>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</si>
  <si>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</si>
  <si>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</si>
  <si>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</si>
  <si>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</si>
  <si>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</si>
  <si>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</si>
  <si>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</si>
  <si>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</si>
  <si>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</si>
  <si>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</si>
  <si>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</si>
  <si>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</si>
  <si>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</si>
  <si>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</si>
  <si>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</si>
  <si>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</si>
  <si>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</si>
  <si>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</si>
  <si>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</si>
  <si>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</si>
  <si>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</si>
  <si>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</si>
  <si>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</si>
  <si>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</si>
  <si>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</si>
  <si>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</si>
  <si>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</si>
  <si>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</si>
  <si>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</si>
  <si>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</si>
  <si>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</si>
  <si>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</si>
  <si>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</si>
  <si>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</si>
  <si>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</si>
  <si>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</si>
  <si>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</si>
  <si>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</si>
  <si>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</si>
  <si>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</si>
  <si>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</si>
  <si>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</si>
  <si>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</si>
  <si>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</si>
  <si>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</si>
  <si>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</si>
  <si>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</si>
  <si>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</si>
  <si>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</si>
  <si>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</si>
  <si>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</si>
  <si>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</si>
  <si>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</si>
  <si>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</si>
  <si>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</si>
  <si>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</si>
  <si>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</si>
  <si>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</si>
  <si>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</si>
  <si>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</si>
  <si>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</si>
  <si>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</si>
  <si>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</si>
  <si>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</si>
  <si>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</si>
  <si>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</si>
  <si>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</si>
  <si>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</si>
  <si>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</si>
  <si>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</si>
  <si>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</si>
  <si>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</si>
  <si>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</si>
  <si>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</si>
  <si>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</si>
  <si>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</si>
  <si>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</si>
  <si>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</si>
  <si>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</si>
  <si>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</si>
  <si>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</si>
  <si>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</si>
  <si>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</si>
  <si>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</si>
  <si>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</si>
  <si>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</si>
  <si>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</si>
  <si>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</si>
  <si>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</si>
  <si>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</si>
  <si>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</si>
  <si>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</si>
  <si>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</si>
  <si>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</si>
  <si>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</si>
  <si>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</si>
  <si>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</si>
  <si>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</si>
  <si>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</si>
  <si>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</si>
  <si>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</si>
  <si>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</si>
  <si>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</si>
  <si>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</si>
  <si>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</si>
  <si>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</si>
  <si>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</si>
  <si>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</si>
  <si>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</si>
  <si>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</si>
  <si>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</si>
  <si>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</si>
  <si>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</si>
  <si>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</si>
  <si>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</si>
  <si>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</si>
  <si>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</si>
  <si>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</si>
  <si>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</si>
  <si>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</si>
  <si>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</si>
  <si>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</si>
  <si>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</si>
  <si>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</si>
  <si>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</si>
  <si>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</si>
  <si>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</si>
  <si>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</si>
  <si>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</si>
  <si>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</si>
  <si>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</si>
  <si>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</si>
  <si>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</si>
  <si>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</si>
  <si>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</si>
  <si>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</si>
  <si>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</si>
  <si>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</si>
  <si>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</si>
  <si>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</si>
  <si>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</si>
  <si>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</si>
  <si>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</si>
  <si>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</si>
  <si>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</si>
  <si>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</si>
  <si>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</si>
  <si>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</si>
  <si>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</si>
  <si>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</si>
  <si>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</si>
  <si>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</si>
  <si>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</si>
  <si>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</si>
  <si>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</si>
  <si>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</si>
  <si>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</si>
  <si>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</si>
  <si>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</si>
  <si>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</si>
  <si>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</si>
  <si>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</si>
  <si>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</si>
  <si>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</si>
  <si>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</si>
  <si>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</si>
  <si>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</si>
  <si>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</si>
  <si>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</si>
  <si>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</si>
  <si>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</si>
  <si>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</si>
  <si>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</si>
  <si>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</si>
  <si>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</si>
  <si>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</si>
  <si>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</si>
  <si>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</si>
  <si>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</si>
  <si>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</si>
  <si>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</si>
  <si>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</si>
  <si>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</si>
  <si>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</si>
  <si>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</si>
  <si>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</si>
  <si>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</si>
  <si>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</si>
  <si>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</si>
  <si>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</si>
  <si>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</si>
  <si>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</si>
  <si>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</si>
  <si>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</si>
  <si>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</si>
  <si>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</si>
  <si>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</si>
  <si>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</si>
  <si>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</si>
  <si>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</si>
  <si>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</si>
  <si>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</si>
  <si>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</si>
  <si>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</si>
  <si>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</si>
  <si>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</si>
  <si>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</si>
  <si>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</si>
  <si>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</si>
  <si>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</si>
  <si>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</si>
  <si>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</si>
  <si>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</si>
  <si>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</si>
  <si>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</si>
  <si>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</si>
  <si>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</si>
  <si>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</si>
  <si>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</si>
  <si>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</si>
  <si>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</si>
  <si>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</si>
  <si>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</si>
  <si>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</si>
  <si>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</si>
  <si>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</si>
  <si>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</si>
  <si>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</si>
  <si>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</si>
  <si>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</si>
  <si>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</si>
  <si>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</si>
  <si>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</si>
  <si>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</si>
  <si>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</si>
  <si>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</si>
  <si>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</si>
  <si>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</si>
  <si>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</si>
  <si>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</si>
  <si>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</si>
  <si>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</si>
  <si>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</si>
  <si>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</si>
  <si>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</si>
  <si>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</si>
  <si>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</si>
  <si>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</si>
  <si>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</si>
  <si>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</si>
  <si>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</si>
  <si>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</si>
  <si>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</si>
  <si>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</si>
  <si>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</si>
  <si>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</si>
  <si>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</si>
  <si>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</si>
  <si>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</si>
  <si>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</si>
  <si>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</si>
  <si>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</si>
  <si>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</si>
  <si>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</si>
  <si>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</si>
  <si>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</si>
  <si>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</si>
  <si>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</si>
  <si>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</si>
  <si>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</si>
  <si>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</si>
  <si>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</si>
  <si>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</si>
  <si>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</si>
  <si>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</si>
  <si>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</si>
  <si>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</si>
  <si>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</si>
  <si>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</si>
  <si>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</si>
  <si>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</si>
  <si>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</si>
  <si>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</si>
  <si>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</si>
  <si>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</si>
  <si>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</si>
  <si>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</si>
  <si>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</si>
  <si>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</si>
  <si>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</si>
  <si>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</si>
  <si>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</si>
  <si>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</si>
  <si>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</si>
  <si>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</si>
  <si>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</si>
  <si>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</si>
  <si>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</si>
  <si>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</si>
  <si>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</si>
  <si>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</si>
  <si>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</si>
  <si>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</si>
  <si>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</si>
  <si>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</si>
  <si>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</si>
  <si>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</si>
  <si>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</si>
  <si>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</si>
  <si>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</si>
  <si>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</si>
  <si>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</si>
  <si>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</si>
  <si>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</si>
  <si>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</si>
  <si>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</si>
  <si>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</si>
  <si>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</si>
  <si>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</si>
  <si>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</si>
  <si>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</si>
  <si>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</si>
  <si>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</si>
  <si>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</si>
  <si>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</si>
  <si>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</si>
  <si>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</si>
  <si>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</si>
  <si>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</si>
  <si>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</si>
  <si>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</si>
  <si>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</si>
  <si>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</si>
  <si>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</si>
  <si>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</si>
  <si>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</si>
  <si>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</si>
  <si>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</si>
  <si>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</si>
  <si>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</si>
  <si>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</si>
  <si>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</si>
  <si>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</si>
  <si>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</si>
  <si>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</si>
  <si>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</si>
  <si>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</si>
  <si>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</si>
  <si>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</si>
  <si>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</si>
  <si>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</si>
  <si>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</si>
  <si>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</si>
  <si>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</si>
  <si>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</si>
  <si>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</si>
  <si>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</si>
  <si>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</si>
  <si>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</si>
  <si>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</si>
  <si>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</si>
  <si>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</si>
  <si>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</si>
  <si>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</si>
  <si>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</si>
  <si>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</si>
  <si>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</si>
  <si>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</si>
  <si>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</si>
  <si>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</si>
  <si>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</si>
  <si>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</si>
  <si>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</si>
  <si>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</si>
  <si>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</si>
  <si>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</si>
  <si>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</si>
  <si>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</si>
  <si>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</si>
  <si>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</si>
  <si>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</si>
  <si>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</si>
  <si>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</si>
  <si>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</si>
  <si>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</si>
  <si>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</si>
  <si>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</si>
  <si>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</si>
  <si>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</si>
  <si>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</si>
  <si>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</si>
  <si>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</si>
  <si>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</si>
  <si>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</si>
  <si>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</si>
  <si>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</si>
  <si>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</si>
  <si>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</si>
  <si>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</si>
  <si>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</si>
  <si>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</si>
  <si>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</si>
  <si>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</si>
  <si>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</si>
  <si>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</si>
  <si>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</si>
  <si>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</si>
  <si>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</si>
  <si>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</si>
  <si>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</si>
  <si>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</si>
  <si>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</si>
  <si>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</si>
  <si>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</si>
  <si>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</si>
  <si>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</si>
  <si>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</si>
  <si>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</si>
  <si>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</si>
  <si>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</si>
  <si>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</si>
  <si>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</si>
  <si>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</si>
  <si>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</si>
  <si>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</si>
  <si>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</si>
  <si>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</si>
  <si>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</si>
  <si>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</si>
  <si>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</si>
  <si>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</si>
  <si>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</si>
  <si>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</si>
  <si>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</si>
  <si>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</si>
  <si>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</si>
  <si>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</si>
  <si>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</si>
  <si>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</si>
  <si>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</si>
  <si>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</si>
  <si>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</si>
  <si>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</si>
  <si>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</si>
  <si>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</si>
  <si>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</si>
  <si>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</si>
  <si>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</si>
  <si>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</si>
  <si>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</si>
  <si>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</si>
  <si>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</si>
  <si>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</si>
  <si>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</si>
  <si>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</si>
  <si>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</si>
  <si>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</si>
  <si>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</si>
  <si>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</si>
  <si>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</si>
  <si>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</si>
  <si>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</si>
  <si>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</si>
  <si>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</si>
  <si>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</si>
  <si>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</si>
  <si>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</si>
  <si>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</si>
  <si>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</si>
  <si>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</si>
  <si>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</si>
  <si>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</si>
  <si>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</si>
  <si>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</si>
  <si>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</si>
  <si>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</si>
  <si>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</si>
  <si>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</si>
  <si>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</si>
  <si>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</si>
  <si>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</si>
  <si>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</si>
  <si>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</si>
  <si>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</si>
  <si>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</si>
  <si>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</si>
  <si>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</si>
  <si>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</si>
  <si>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</si>
  <si>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</si>
  <si>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</si>
  <si>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</si>
  <si>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</si>
  <si>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</si>
  <si>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</si>
  <si>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</si>
  <si>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</si>
  <si>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</si>
  <si>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</si>
  <si>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</si>
  <si>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</si>
  <si>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</si>
  <si>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</si>
  <si>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</si>
  <si>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</si>
  <si>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</si>
  <si>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</si>
  <si>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</si>
  <si>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</si>
  <si>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</si>
  <si>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</si>
  <si>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</si>
  <si>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</si>
  <si>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</si>
  <si>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</si>
  <si>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</si>
  <si>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</si>
  <si>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</si>
  <si>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</si>
  <si>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</si>
  <si>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</si>
  <si>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</si>
  <si>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</si>
  <si>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</si>
  <si>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</si>
  <si>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</si>
  <si>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</si>
  <si>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</si>
  <si>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</si>
  <si>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</si>
  <si>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</si>
  <si>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</si>
  <si>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</si>
  <si>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</si>
  <si>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</si>
  <si>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</si>
  <si>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</si>
  <si>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</si>
  <si>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</si>
  <si>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</si>
  <si>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</si>
  <si>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</si>
  <si>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</si>
  <si>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</si>
  <si>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</si>
  <si>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</si>
  <si>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</si>
  <si>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</si>
  <si>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</si>
  <si>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</si>
  <si>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</si>
  <si>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</si>
  <si>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</si>
  <si>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</si>
  <si>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</si>
  <si>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</si>
  <si>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</si>
  <si>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</si>
  <si>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</si>
  <si>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</si>
  <si>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</si>
  <si>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</si>
  <si>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</si>
  <si>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</si>
  <si>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</si>
  <si>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</si>
  <si>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</si>
  <si>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</si>
  <si>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</si>
  <si>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</si>
  <si>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</si>
  <si>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</si>
  <si>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</si>
  <si>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</si>
  <si>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</si>
  <si>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</si>
  <si>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</si>
  <si>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</si>
  <si>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</si>
  <si>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</si>
  <si>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</si>
  <si>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</si>
  <si>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</si>
  <si>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</si>
  <si>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</si>
  <si>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</si>
  <si>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</si>
  <si>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</si>
  <si>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</si>
  <si>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</si>
  <si>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</si>
  <si>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</si>
  <si>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</si>
  <si>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</si>
  <si>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</si>
  <si>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</si>
  <si>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</si>
  <si>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</si>
  <si>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</si>
  <si>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</si>
  <si>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</si>
  <si>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</si>
  <si>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</si>
  <si>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</si>
  <si>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</si>
  <si>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</si>
  <si>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</si>
  <si>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</si>
  <si>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</si>
  <si>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</si>
  <si>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</si>
  <si>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</si>
  <si>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</si>
  <si>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</si>
  <si>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</si>
  <si>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</si>
  <si>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</si>
  <si>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</si>
  <si>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</si>
  <si>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</si>
  <si>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</si>
  <si>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</si>
  <si>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</si>
  <si>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</si>
  <si>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</si>
  <si>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</si>
  <si>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</si>
  <si>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</si>
  <si>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</si>
  <si>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</si>
  <si>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</si>
  <si>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</si>
  <si>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</si>
  <si>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</si>
  <si>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</si>
  <si>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</si>
  <si>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</si>
  <si>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</si>
  <si>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</si>
  <si>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</si>
  <si>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</si>
  <si>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</si>
  <si>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</si>
  <si>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</si>
  <si>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</si>
  <si>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</si>
  <si>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</si>
  <si>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</si>
  <si>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</si>
  <si>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</si>
  <si>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</si>
  <si>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</si>
  <si>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</si>
  <si>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</si>
  <si>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</si>
  <si>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</si>
  <si>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</si>
  <si>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</si>
  <si>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</si>
  <si>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</si>
  <si>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</si>
  <si>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</si>
  <si>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</si>
  <si>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</si>
  <si>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</si>
  <si>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</si>
  <si>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</si>
  <si>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</si>
  <si>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</si>
  <si>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</si>
  <si>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</si>
  <si>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</si>
  <si>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</si>
  <si>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</si>
  <si>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</si>
  <si>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</si>
  <si>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</si>
  <si>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</si>
  <si>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</si>
  <si>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</si>
  <si>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</si>
  <si>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</si>
  <si>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</si>
  <si>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</si>
  <si>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</si>
  <si>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</si>
  <si>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</si>
  <si>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</si>
  <si>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</si>
  <si>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</si>
  <si>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</si>
  <si>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</si>
  <si>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</si>
  <si>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</si>
  <si>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</si>
  <si>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</si>
  <si>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</si>
  <si>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</si>
  <si>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</si>
  <si>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</si>
  <si>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</si>
  <si>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</si>
  <si>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</si>
  <si>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</si>
  <si>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</si>
  <si>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</si>
  <si>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</si>
  <si>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</si>
  <si>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</si>
  <si>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</si>
  <si>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</si>
  <si>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</si>
  <si>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</si>
  <si>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</si>
  <si>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</si>
  <si>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</si>
  <si>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</si>
  <si>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</si>
  <si>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</si>
  <si>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</si>
  <si>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</si>
  <si>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</si>
  <si>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</si>
  <si>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</si>
  <si>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</si>
  <si>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</si>
  <si>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</si>
  <si>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</si>
  <si>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</si>
  <si>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</si>
  <si>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</si>
  <si>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</si>
  <si>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</si>
  <si>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</si>
  <si>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</si>
  <si>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</si>
  <si>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</si>
  <si>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</si>
  <si>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</si>
  <si>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</si>
  <si>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</si>
  <si>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</si>
  <si>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</si>
  <si>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</si>
  <si>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</si>
  <si>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</si>
  <si>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</si>
  <si>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</si>
  <si>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</si>
  <si>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</si>
  <si>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</si>
  <si>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</si>
  <si>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</si>
  <si>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</si>
  <si>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</si>
  <si>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</si>
  <si>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</si>
  <si>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</si>
  <si>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</si>
  <si>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</si>
  <si>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</si>
  <si>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</si>
  <si>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</si>
  <si>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</si>
  <si>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</si>
  <si>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</si>
  <si>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</si>
  <si>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</si>
  <si>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</si>
  <si>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</si>
  <si>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</si>
  <si>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</si>
  <si>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</si>
  <si>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</si>
  <si>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</si>
  <si>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</si>
  <si>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</si>
  <si>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</si>
  <si>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</si>
  <si>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</si>
  <si>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</si>
  <si>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</si>
  <si>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</si>
  <si>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</si>
  <si>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</si>
  <si>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</si>
  <si>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</si>
  <si>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</si>
  <si>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</si>
  <si>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</si>
  <si>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</si>
  <si>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</si>
  <si>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</si>
  <si>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</si>
  <si>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</si>
  <si>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</si>
  <si>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</si>
  <si>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</si>
  <si>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</si>
  <si>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</si>
  <si>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</si>
  <si>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</si>
  <si>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</si>
  <si>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</si>
  <si>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</si>
  <si>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</si>
  <si>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</si>
  <si>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</si>
  <si>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</si>
  <si>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</si>
  <si>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</si>
  <si>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</si>
  <si>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</si>
  <si>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</si>
  <si>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</si>
  <si>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</si>
  <si>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</si>
  <si>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</si>
  <si>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</si>
  <si>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</si>
  <si>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</si>
  <si>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</si>
  <si>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</si>
  <si>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</si>
  <si>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</si>
  <si>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</si>
  <si>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</si>
  <si>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</si>
  <si>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</si>
  <si>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</si>
  <si>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</si>
  <si>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</si>
  <si>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</si>
  <si>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</si>
  <si>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</si>
  <si>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</si>
  <si>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</si>
  <si>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</si>
  <si>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</si>
  <si>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</si>
  <si>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</si>
  <si>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</si>
  <si>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</si>
  <si>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</si>
  <si>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</si>
  <si>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</si>
  <si>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</si>
  <si>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</si>
  <si>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</si>
  <si>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</si>
  <si>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</si>
  <si>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</si>
  <si>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</si>
  <si>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</si>
  <si>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</si>
  <si>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</si>
  <si>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</si>
  <si>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</si>
  <si>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</si>
  <si>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</si>
  <si>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</si>
  <si>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</si>
  <si>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</si>
  <si>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</si>
  <si>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</si>
  <si>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</si>
  <si>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</si>
  <si>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</si>
  <si>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</si>
  <si>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</si>
  <si>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</si>
  <si>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</si>
  <si>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</si>
  <si>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</si>
  <si>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</si>
  <si>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</si>
  <si>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</si>
  <si>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</si>
  <si>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</si>
  <si>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</si>
  <si>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</si>
  <si>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</si>
  <si>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</si>
  <si>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</si>
  <si>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</si>
  <si>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</si>
  <si>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</si>
  <si>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</si>
  <si>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</si>
  <si>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</si>
  <si>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</si>
  <si>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</si>
  <si>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</si>
  <si>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</si>
  <si>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</si>
  <si>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</si>
  <si>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</si>
  <si>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</si>
  <si>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</si>
  <si>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</si>
  <si>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</si>
  <si>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</si>
  <si>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</si>
  <si>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</si>
  <si>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</si>
  <si>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</si>
  <si>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</si>
  <si>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</si>
  <si>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</si>
  <si>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</si>
  <si>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</si>
  <si>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</si>
  <si>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</si>
  <si>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</si>
  <si>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</si>
  <si>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</si>
  <si>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</si>
  <si>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</si>
  <si>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</si>
  <si>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</si>
  <si>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</si>
  <si>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</si>
  <si>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</si>
  <si>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</si>
  <si>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</si>
  <si>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</si>
  <si>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</si>
  <si>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</si>
  <si>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</si>
  <si>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</si>
  <si>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</si>
  <si>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</si>
  <si>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</si>
  <si>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</si>
  <si>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</si>
  <si>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</si>
  <si>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</si>
  <si>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</si>
  <si>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</si>
  <si>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</si>
  <si>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</si>
  <si>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</si>
  <si>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</si>
  <si>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</si>
  <si>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</si>
  <si>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</si>
  <si>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</si>
  <si>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</si>
  <si>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</si>
  <si>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</si>
  <si>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</si>
  <si>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</si>
  <si>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</si>
  <si>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</si>
  <si>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</si>
  <si>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</si>
  <si>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</si>
  <si>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</si>
  <si>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</si>
  <si>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</si>
  <si>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</si>
  <si>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</si>
  <si>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</si>
  <si>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</si>
  <si>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</si>
  <si>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</si>
  <si>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</si>
  <si>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</si>
  <si>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</si>
  <si>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</si>
  <si>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</si>
  <si>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</si>
  <si>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</si>
  <si>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</si>
  <si>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</si>
  <si>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</si>
  <si>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</si>
  <si>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</si>
  <si>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</si>
  <si>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</si>
  <si>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</si>
  <si>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</si>
  <si>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</si>
  <si>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</si>
  <si>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</si>
  <si>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</si>
  <si>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</si>
  <si>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</si>
  <si>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</si>
  <si>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</si>
  <si>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</si>
  <si>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</si>
  <si>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</si>
  <si>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</si>
  <si>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</si>
  <si>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</si>
  <si>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</si>
  <si>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</si>
  <si>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</si>
  <si>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</si>
  <si>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</si>
  <si>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</si>
  <si>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</si>
  <si>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</si>
  <si>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</si>
  <si>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</si>
  <si>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</si>
  <si>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</si>
  <si>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</si>
  <si>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</si>
  <si>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</si>
  <si>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</si>
  <si>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</si>
  <si>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</si>
  <si>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</si>
  <si>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</si>
  <si>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</si>
  <si>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</si>
  <si>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</si>
  <si>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</si>
  <si>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</si>
  <si>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</si>
  <si>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</si>
  <si>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</si>
  <si>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</si>
  <si>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</si>
  <si>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</si>
  <si>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</si>
  <si>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</si>
  <si>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</si>
  <si>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</si>
  <si>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</si>
  <si>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</si>
  <si>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</si>
  <si>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</si>
  <si>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</si>
  <si>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</si>
  <si>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</si>
  <si>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</si>
  <si>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</si>
  <si>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</si>
  <si>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</si>
  <si>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</si>
  <si>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</si>
  <si>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</si>
  <si>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</si>
  <si>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</si>
  <si>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</si>
  <si>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</si>
  <si>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</si>
  <si>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</si>
  <si>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</si>
  <si>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</si>
  <si>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</si>
  <si>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</si>
  <si>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</si>
  <si>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</si>
  <si>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</si>
  <si>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</si>
  <si>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</si>
  <si>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</si>
  <si>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</si>
  <si>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</si>
  <si>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</si>
  <si>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</si>
  <si>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</si>
  <si>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</si>
  <si>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</si>
  <si>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</si>
  <si>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</si>
  <si>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</si>
  <si>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</si>
  <si>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</si>
  <si>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</si>
  <si>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</si>
  <si>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</si>
  <si>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</si>
  <si>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</si>
  <si>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</si>
  <si>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</si>
  <si>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</si>
  <si>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</si>
  <si>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</si>
  <si>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</si>
  <si>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</si>
  <si>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</si>
  <si>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</si>
  <si>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</si>
  <si>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</si>
  <si>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</si>
  <si>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</si>
  <si>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</si>
  <si>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</si>
  <si>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</si>
  <si>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</si>
  <si>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</si>
  <si>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</si>
  <si>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</si>
  <si>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</si>
  <si>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</si>
  <si>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</si>
  <si>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</si>
  <si>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</si>
  <si>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</si>
  <si>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</si>
  <si>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</si>
  <si>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</si>
  <si>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</si>
  <si>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</si>
  <si>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</si>
  <si>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</si>
  <si>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</si>
  <si>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</si>
  <si>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</si>
  <si>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</si>
  <si>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</si>
  <si>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</si>
  <si>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</si>
  <si>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</si>
  <si>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</si>
  <si>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</si>
  <si>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</si>
  <si>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</si>
  <si>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</si>
  <si>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</si>
  <si>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</si>
  <si>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</si>
  <si>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</si>
  <si>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</si>
  <si>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</si>
  <si>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</si>
  <si>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</si>
  <si>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</si>
  <si>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</si>
  <si>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</si>
  <si>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</si>
  <si>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</si>
  <si>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</si>
  <si>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</si>
  <si>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</si>
  <si>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</si>
  <si>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</si>
  <si>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</si>
  <si>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</si>
  <si>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</si>
  <si>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</si>
  <si>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</si>
  <si>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</si>
  <si>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</si>
  <si>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</si>
  <si>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</si>
  <si>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</si>
  <si>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</si>
  <si>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</si>
  <si>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</si>
  <si>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</si>
  <si>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</si>
  <si>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</si>
  <si>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</si>
  <si>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</si>
  <si>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</si>
  <si>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</si>
  <si>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</si>
  <si>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</si>
  <si>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</si>
  <si>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</si>
  <si>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</si>
  <si>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</si>
  <si>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</si>
  <si>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</si>
  <si>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</si>
  <si>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</si>
  <si>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</si>
  <si>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</si>
  <si>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</si>
  <si>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</si>
  <si>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</si>
  <si>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</si>
  <si>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</si>
  <si>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</si>
  <si>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</si>
  <si>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</si>
  <si>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</si>
  <si>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</si>
  <si>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</si>
  <si>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</si>
  <si>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</si>
  <si>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</si>
  <si>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</si>
  <si>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</si>
  <si>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</si>
  <si>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</si>
  <si>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</si>
  <si>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</si>
  <si>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</si>
  <si>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</si>
  <si>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</si>
  <si>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</si>
  <si>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</si>
  <si>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</si>
  <si>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</si>
  <si>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</si>
  <si>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</si>
  <si>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</si>
  <si>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</si>
  <si>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</si>
  <si>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</si>
  <si>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</si>
  <si>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</si>
  <si>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</si>
  <si>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</si>
  <si>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</si>
  <si>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</si>
  <si>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</si>
  <si>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</si>
  <si>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</si>
  <si>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</si>
  <si>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</si>
  <si>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</si>
  <si>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</si>
  <si>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</si>
  <si>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</si>
  <si>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</si>
  <si>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</si>
  <si>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</si>
  <si>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</si>
  <si>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</si>
  <si>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</si>
  <si>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</si>
  <si>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</si>
  <si>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</si>
  <si>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</si>
  <si>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</si>
  <si>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</si>
  <si>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</si>
  <si>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</si>
  <si>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</si>
  <si>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</si>
  <si>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</si>
  <si>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</si>
  <si>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</si>
  <si>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</si>
  <si>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</si>
  <si>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</si>
  <si>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</si>
  <si>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</si>
  <si>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</si>
  <si>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</si>
  <si>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</si>
  <si>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</si>
  <si>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</si>
  <si>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</si>
  <si>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</si>
  <si>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</si>
  <si>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</si>
  <si>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</si>
  <si>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</si>
  <si>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</si>
  <si>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</si>
  <si>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</si>
  <si>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</si>
  <si>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</si>
  <si>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</si>
  <si>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</si>
  <si>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</si>
  <si>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</si>
  <si>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</si>
  <si>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</si>
  <si>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</si>
  <si>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</si>
  <si>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</si>
  <si>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</si>
  <si>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</si>
  <si>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</si>
  <si>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</si>
  <si>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</si>
  <si>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</si>
  <si>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</si>
  <si>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</si>
  <si>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</si>
  <si>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</si>
  <si>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</si>
  <si>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</si>
  <si>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</si>
  <si>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</si>
  <si>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</si>
  <si>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</si>
  <si>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</si>
  <si>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</si>
  <si>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</si>
  <si>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</si>
  <si>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</si>
  <si>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</si>
  <si>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</si>
  <si>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</si>
  <si>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</si>
  <si>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</si>
  <si>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</si>
  <si>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</si>
  <si>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</si>
  <si>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</si>
  <si>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</si>
  <si>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</si>
  <si>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</si>
  <si>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</si>
  <si>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</si>
  <si>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</si>
  <si>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</si>
  <si>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</si>
  <si>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</si>
  <si>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</si>
  <si>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</si>
  <si>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</si>
  <si>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</si>
  <si>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</si>
  <si>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</si>
  <si>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</si>
  <si>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</si>
  <si>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</si>
  <si>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</si>
  <si>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</si>
  <si>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</si>
  <si>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</si>
  <si>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</si>
  <si>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</si>
  <si>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</si>
  <si>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</si>
  <si>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</si>
  <si>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</si>
  <si>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</si>
  <si>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</si>
  <si>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</si>
  <si>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</si>
  <si>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</si>
  <si>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</si>
  <si>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</si>
  <si>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</si>
  <si>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</si>
  <si>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</si>
  <si>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</si>
  <si>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</si>
  <si>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</si>
  <si>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</si>
  <si>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</si>
  <si>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</si>
  <si>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</si>
  <si>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</si>
  <si>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</si>
  <si>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</si>
  <si>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</si>
  <si>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</si>
  <si>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</si>
  <si>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</si>
  <si>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</si>
  <si>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</si>
  <si>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</si>
  <si>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</si>
  <si>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</si>
  <si>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</si>
  <si>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</si>
  <si>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</si>
  <si>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</si>
  <si>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</si>
  <si>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</si>
  <si>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</si>
  <si>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</si>
  <si>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</si>
  <si>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</si>
  <si>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</si>
  <si>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</si>
  <si>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</si>
  <si>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</si>
  <si>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</si>
  <si>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</si>
  <si>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</si>
  <si>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</si>
  <si>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</si>
  <si>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</si>
  <si>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</si>
  <si>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</si>
  <si>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</si>
  <si>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</si>
  <si>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</si>
  <si>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</si>
  <si>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</si>
  <si>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</si>
  <si>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</si>
  <si>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</si>
  <si>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</si>
  <si>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</si>
  <si>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</si>
  <si>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</si>
  <si>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</si>
  <si>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</si>
  <si>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</si>
  <si>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</si>
  <si>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</si>
  <si>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</si>
  <si>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</si>
  <si>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</si>
  <si>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</si>
  <si>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</si>
  <si>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</si>
  <si>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</si>
  <si>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</si>
  <si>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</si>
  <si>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</si>
  <si>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</si>
  <si>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</si>
  <si>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</si>
  <si>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</si>
  <si>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</si>
  <si>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</si>
  <si>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</si>
  <si>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</si>
  <si>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</si>
  <si>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</si>
  <si>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</si>
  <si>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</si>
  <si>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</si>
  <si>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</si>
  <si>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</si>
  <si>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</si>
  <si>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</si>
  <si>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</si>
  <si>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</si>
  <si>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</si>
  <si>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</si>
  <si>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</si>
  <si>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</si>
  <si>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</si>
  <si>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</si>
  <si>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</si>
  <si>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</si>
  <si>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</si>
  <si>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</si>
  <si>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</si>
  <si>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</si>
  <si>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</si>
  <si>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</si>
  <si>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</si>
  <si>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</si>
  <si>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</si>
  <si>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</si>
  <si>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</si>
  <si>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</si>
  <si>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</si>
  <si>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</si>
  <si>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</si>
  <si>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</si>
  <si>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</si>
  <si>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</si>
  <si>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</si>
  <si>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</si>
  <si>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</si>
  <si>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</si>
  <si>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</si>
  <si>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</si>
  <si>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</si>
  <si>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</si>
  <si>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</si>
  <si>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</si>
  <si>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</si>
  <si>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</si>
  <si>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</si>
  <si>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</si>
  <si>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</si>
  <si>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</si>
  <si>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</si>
  <si>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</si>
  <si>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</si>
  <si>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</si>
  <si>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</si>
  <si>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</si>
  <si>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</si>
  <si>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</si>
  <si>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</si>
  <si>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</si>
  <si>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</si>
  <si>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</si>
  <si>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</si>
  <si>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</si>
  <si>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</si>
  <si>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</si>
  <si>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</si>
  <si>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</si>
  <si>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</si>
  <si>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</si>
  <si>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</si>
  <si>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</si>
  <si>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</si>
  <si>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</si>
  <si>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</si>
  <si>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</si>
  <si>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</si>
  <si>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</si>
  <si>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</si>
  <si>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</si>
  <si>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</si>
  <si>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</si>
  <si>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</si>
  <si>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</si>
  <si>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</si>
  <si>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</si>
  <si>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</si>
  <si>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</si>
  <si>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</si>
  <si>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</si>
  <si>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</si>
  <si>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</si>
  <si>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</si>
  <si>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</si>
  <si>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</si>
  <si>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</si>
  <si>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</si>
  <si>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</si>
  <si>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</si>
  <si>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</si>
  <si>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</si>
  <si>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</si>
  <si>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</si>
  <si>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</si>
  <si>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</si>
  <si>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</si>
  <si>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</si>
  <si>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</si>
  <si>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</si>
  <si>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</si>
  <si>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</si>
  <si>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</si>
  <si>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</si>
  <si>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</si>
  <si>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</si>
  <si>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</si>
  <si>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</si>
  <si>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</si>
  <si>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</si>
  <si>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</si>
  <si>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</si>
  <si>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</si>
  <si>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</si>
  <si>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</si>
  <si>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</si>
  <si>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</si>
  <si>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</si>
  <si>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</si>
  <si>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</si>
  <si>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</si>
  <si>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</si>
  <si>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</si>
  <si>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</si>
  <si>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</si>
  <si>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</si>
  <si>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</si>
  <si>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</si>
  <si>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</si>
  <si>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</si>
  <si>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</si>
  <si>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</si>
  <si>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</si>
  <si>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</si>
  <si>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</si>
  <si>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</si>
  <si>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</si>
  <si>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</si>
  <si>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</si>
  <si>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</si>
  <si>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</si>
  <si>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</si>
  <si>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</si>
  <si>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</si>
  <si>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</si>
  <si>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</si>
  <si>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</si>
  <si>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</si>
  <si>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</si>
  <si>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</si>
  <si>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</si>
  <si>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</si>
  <si>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</si>
  <si>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</si>
  <si>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</si>
  <si>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</si>
  <si>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</si>
  <si>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</si>
  <si>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</si>
  <si>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</si>
  <si>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</si>
  <si>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</si>
  <si>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</si>
  <si>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</si>
  <si>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</si>
  <si>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</si>
  <si>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</si>
  <si>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</si>
  <si>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</si>
  <si>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</si>
  <si>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</si>
  <si>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</si>
  <si>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</si>
  <si>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</si>
  <si>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</si>
  <si>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</si>
  <si>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</si>
  <si>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</si>
  <si>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</si>
  <si>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</si>
  <si>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</si>
  <si>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</si>
  <si>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</si>
  <si>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</si>
  <si>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</si>
  <si>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</si>
  <si>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</si>
  <si>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</si>
  <si>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</si>
  <si>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</si>
  <si>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</si>
  <si>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</si>
  <si>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</si>
  <si>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</si>
  <si>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</si>
  <si>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</si>
  <si>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</si>
  <si>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</si>
  <si>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</si>
  <si>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</si>
  <si>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</si>
  <si>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</si>
  <si>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</si>
  <si>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</si>
  <si>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</si>
  <si>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</si>
  <si>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</si>
  <si>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</si>
  <si>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</si>
  <si>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</si>
  <si>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</si>
  <si>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</si>
  <si>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</si>
  <si>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</si>
  <si>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</si>
  <si>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</si>
  <si>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</si>
  <si>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</si>
  <si>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</si>
  <si>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</si>
  <si>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</si>
  <si>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</si>
  <si>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</si>
  <si>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</si>
  <si>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</si>
  <si>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</si>
  <si>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</si>
  <si>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</si>
  <si>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</si>
  <si>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</si>
  <si>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</si>
  <si>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</si>
  <si>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</si>
  <si>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</si>
  <si>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</si>
  <si>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</si>
  <si>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</si>
  <si>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</si>
  <si>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</si>
  <si>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</si>
  <si>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</si>
  <si>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</si>
  <si>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</si>
  <si>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</si>
  <si>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</si>
  <si>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</si>
  <si>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</si>
  <si>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</si>
  <si>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</si>
  <si>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</si>
  <si>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</si>
  <si>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</si>
  <si>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</si>
  <si>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</si>
  <si>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</si>
  <si>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</si>
  <si>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</si>
  <si>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</si>
  <si>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</si>
  <si>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</si>
  <si>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</si>
  <si>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</si>
  <si>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</si>
  <si>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</si>
  <si>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</si>
  <si>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</si>
  <si>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</si>
  <si>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</si>
  <si>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</si>
  <si>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</si>
  <si>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</si>
  <si>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</si>
  <si>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</si>
  <si>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</si>
  <si>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</si>
  <si>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</si>
  <si>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</si>
  <si>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</si>
  <si>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</si>
  <si>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</si>
  <si>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</si>
  <si>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</si>
  <si>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</si>
  <si>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</si>
  <si>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</si>
  <si>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</si>
  <si>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</si>
  <si>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</si>
  <si>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</si>
  <si>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</si>
  <si>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</si>
  <si>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</si>
  <si>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</si>
  <si>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</si>
  <si>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</si>
  <si>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</si>
  <si>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</si>
  <si>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</si>
  <si>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</si>
  <si>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</si>
  <si>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</si>
  <si>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</si>
  <si>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</si>
  <si>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</si>
  <si>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</si>
  <si>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</si>
  <si>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</si>
  <si>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</si>
  <si>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</si>
  <si>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</si>
  <si>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</si>
  <si>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</si>
  <si>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</si>
  <si>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</si>
  <si>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</si>
  <si>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</si>
  <si>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</si>
  <si>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</si>
  <si>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</si>
  <si>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</si>
  <si>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</si>
  <si>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</si>
  <si>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</si>
  <si>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</si>
  <si>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</si>
  <si>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</si>
  <si>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</si>
  <si>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</si>
  <si>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</si>
  <si>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</si>
  <si>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</si>
  <si>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</si>
  <si>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</si>
  <si>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</si>
  <si>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</si>
  <si>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</si>
  <si>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</si>
  <si>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</si>
  <si>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</si>
  <si>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</si>
  <si>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</si>
  <si>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</si>
  <si>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</si>
  <si>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</si>
  <si>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</si>
  <si>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</si>
  <si>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</si>
  <si>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</si>
  <si>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</si>
  <si>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</si>
  <si>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</si>
  <si>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</si>
  <si>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</si>
  <si>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</si>
  <si>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</si>
  <si>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</si>
  <si>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</si>
  <si>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</si>
  <si>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</si>
  <si>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</si>
  <si>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</si>
  <si>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</si>
  <si>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</si>
  <si>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</si>
  <si>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</si>
  <si>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</si>
  <si>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</si>
  <si>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</si>
  <si>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</si>
  <si>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</si>
  <si>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</si>
  <si>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</si>
  <si>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</si>
  <si>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</si>
  <si>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</si>
  <si>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</si>
  <si>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</si>
  <si>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</si>
  <si>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</si>
  <si>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</si>
  <si>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</si>
  <si>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</si>
  <si>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</si>
  <si>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</si>
  <si>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</si>
  <si>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</si>
  <si>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</si>
  <si>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</si>
  <si>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</si>
  <si>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</si>
  <si>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</si>
  <si>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</si>
  <si>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</si>
  <si>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</si>
  <si>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</si>
  <si>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</si>
  <si>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</si>
  <si>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</si>
  <si>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</si>
  <si>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</si>
  <si>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</si>
  <si>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</si>
  <si>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</si>
  <si>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</si>
  <si>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</si>
  <si>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</si>
  <si>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</si>
  <si>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</si>
  <si>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</si>
  <si>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</si>
  <si>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</si>
  <si>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</si>
  <si>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</si>
  <si>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</si>
  <si>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</si>
  <si>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</si>
  <si>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</si>
  <si>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</si>
  <si>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</si>
  <si>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</si>
  <si>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</si>
  <si>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</si>
  <si>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</si>
  <si>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</si>
  <si>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</si>
  <si>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</si>
  <si>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</si>
  <si>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</si>
  <si>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</si>
  <si>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</si>
  <si>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</si>
  <si>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</si>
  <si>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</si>
  <si>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</si>
  <si>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</si>
  <si>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</si>
  <si>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</si>
  <si>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</si>
  <si>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</si>
  <si>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</si>
  <si>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</si>
  <si>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</si>
  <si>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</si>
  <si>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</si>
  <si>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</si>
  <si>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</si>
  <si>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</si>
  <si>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</si>
  <si>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</si>
  <si>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</si>
  <si>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</si>
  <si>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</si>
  <si>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</si>
  <si>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</si>
  <si>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</si>
  <si>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</si>
  <si>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</si>
  <si>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</si>
  <si>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</si>
  <si>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</si>
  <si>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</si>
  <si>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</si>
  <si>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</si>
  <si>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</si>
  <si>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</si>
  <si>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</si>
  <si>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</si>
  <si>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</si>
  <si>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</si>
  <si>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</si>
  <si>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</si>
  <si>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</si>
  <si>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</si>
  <si>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</si>
  <si>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</si>
  <si>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</si>
  <si>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</si>
  <si>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</si>
  <si>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</si>
  <si>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</si>
  <si>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</si>
  <si>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</si>
  <si>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</si>
  <si>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</si>
  <si>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</si>
  <si>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</si>
  <si>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</si>
  <si>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</si>
  <si>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</si>
  <si>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</si>
  <si>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</si>
  <si>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</si>
  <si>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</si>
  <si>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</si>
  <si>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</si>
  <si>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</si>
  <si>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</si>
  <si>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</si>
  <si>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</si>
  <si>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</si>
  <si>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</si>
  <si>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</si>
  <si>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</si>
  <si>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</si>
  <si>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</si>
  <si>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</si>
  <si>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</si>
  <si>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</si>
  <si>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</si>
  <si>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</si>
  <si>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</si>
  <si>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</si>
  <si>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</si>
  <si>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</si>
  <si>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</si>
  <si>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</si>
  <si>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</si>
  <si>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</si>
  <si>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</si>
  <si>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</si>
  <si>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</si>
  <si>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</si>
  <si>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</si>
  <si>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</si>
  <si>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</si>
  <si>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</si>
  <si>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</si>
  <si>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</si>
  <si>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</si>
  <si>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</si>
  <si>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</si>
  <si>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</si>
  <si>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</si>
  <si>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</si>
  <si>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</si>
  <si>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</si>
  <si>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</si>
  <si>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</si>
  <si>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</si>
  <si>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</si>
  <si>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</si>
  <si>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</si>
  <si>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</si>
  <si>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</si>
  <si>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</si>
  <si>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</si>
  <si>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</si>
  <si>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</si>
  <si>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</si>
  <si>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</si>
  <si>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</si>
  <si>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</si>
  <si>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</si>
  <si>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</si>
  <si>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</si>
  <si>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</si>
  <si>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</si>
  <si>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</si>
  <si>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</si>
  <si>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</si>
  <si>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</si>
  <si>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</si>
  <si>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</si>
  <si>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</si>
  <si>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</si>
  <si>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</si>
  <si>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</si>
  <si>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</si>
  <si>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</si>
  <si>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</si>
  <si>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</si>
  <si>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</si>
  <si>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</si>
  <si>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</si>
  <si>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</si>
  <si>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</si>
  <si>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</si>
  <si>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</si>
  <si>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</si>
  <si>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</si>
  <si>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</si>
  <si>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</si>
  <si>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</si>
  <si>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</si>
  <si>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</si>
  <si>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</si>
  <si>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</si>
  <si>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</si>
  <si>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</si>
  <si>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</si>
  <si>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</si>
  <si>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</si>
  <si>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</si>
  <si>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</si>
  <si>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</si>
  <si>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</si>
  <si>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</si>
  <si>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</si>
  <si>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</si>
  <si>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</si>
  <si>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</si>
  <si>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</si>
  <si>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</si>
  <si>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</si>
  <si>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</si>
  <si>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</si>
  <si>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</si>
  <si>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</si>
  <si>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</si>
  <si>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</si>
  <si>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</si>
  <si>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</si>
  <si>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</si>
  <si>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</si>
  <si>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</si>
  <si>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</si>
  <si>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</si>
  <si>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</si>
  <si>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</si>
  <si>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</si>
  <si>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</si>
  <si>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</si>
  <si>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</si>
  <si>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</si>
  <si>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</si>
  <si>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</si>
  <si>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</si>
  <si>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</si>
  <si>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</si>
  <si>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</si>
  <si>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</si>
  <si>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</si>
  <si>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</si>
  <si>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</si>
  <si>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</si>
  <si>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</si>
  <si>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</si>
  <si>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</si>
  <si>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</si>
  <si>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</si>
  <si>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</si>
  <si>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</si>
  <si>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</si>
  <si>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</si>
  <si>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</si>
  <si>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</si>
  <si>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</si>
  <si>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</si>
  <si>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</si>
  <si>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</si>
  <si>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</si>
  <si>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</si>
  <si>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</si>
  <si>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</si>
  <si>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</si>
  <si>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</si>
  <si>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</si>
  <si>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</si>
  <si>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</si>
  <si>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</si>
  <si>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</si>
  <si>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</si>
  <si>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</si>
  <si>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</si>
  <si>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</si>
  <si>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</si>
  <si>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</si>
  <si>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</si>
  <si>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</si>
  <si>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</si>
  <si>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</si>
  <si>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</si>
  <si>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</si>
  <si>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</si>
  <si>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</si>
  <si>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</si>
  <si>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</si>
  <si>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</si>
  <si>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</si>
  <si>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</si>
  <si>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</si>
  <si>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</si>
  <si>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</si>
  <si>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</si>
  <si>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</si>
  <si>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</si>
  <si>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</si>
  <si>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</si>
  <si>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</si>
  <si>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</si>
  <si>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</si>
  <si>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</si>
  <si>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</si>
  <si>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</si>
  <si>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</si>
  <si>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</si>
  <si>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</si>
  <si>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</si>
  <si>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</si>
  <si>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</si>
  <si>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</si>
  <si>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</si>
  <si>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</si>
  <si>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</si>
  <si>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</si>
  <si>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</si>
  <si>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</si>
  <si>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</si>
  <si>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</si>
  <si>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</si>
  <si>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</si>
  <si>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</si>
  <si>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</si>
  <si>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</si>
  <si>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</si>
  <si>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</si>
  <si>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</si>
  <si>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</si>
  <si>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</si>
  <si>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</si>
  <si>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</si>
  <si>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</si>
  <si>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</si>
  <si>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</si>
  <si>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</si>
  <si>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</si>
  <si>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</si>
  <si>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</si>
  <si>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</si>
  <si>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</si>
  <si>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</si>
  <si>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</si>
  <si>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</si>
  <si>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</si>
  <si>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</si>
  <si>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</si>
  <si>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</si>
  <si>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</si>
  <si>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</si>
  <si>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</si>
  <si>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</si>
  <si>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</si>
  <si>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</si>
  <si>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</si>
  <si>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</si>
  <si>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</si>
  <si>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</si>
  <si>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</si>
  <si>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</si>
  <si>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</si>
  <si>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</si>
  <si>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</si>
  <si>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</si>
  <si>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</si>
  <si>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</si>
  <si>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</si>
  <si>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</si>
  <si>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</si>
  <si>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</si>
  <si>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</si>
  <si>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</si>
  <si>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</si>
  <si>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</si>
  <si>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</si>
  <si>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</si>
  <si>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</si>
  <si>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</si>
  <si>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</si>
  <si>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</si>
  <si>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</si>
  <si>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</si>
  <si>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</si>
  <si>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</si>
  <si>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</si>
  <si>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</si>
  <si>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</si>
  <si>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</si>
  <si>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</si>
  <si>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</si>
  <si>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</si>
  <si>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</si>
  <si>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</si>
  <si>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</si>
  <si>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</si>
  <si>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</si>
  <si>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</si>
  <si>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</si>
  <si>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</si>
  <si>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</si>
  <si>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</si>
  <si>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</si>
  <si>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</si>
  <si>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</si>
  <si>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</si>
  <si>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</si>
  <si>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</si>
  <si>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</si>
  <si>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</si>
  <si>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</si>
  <si>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</si>
  <si>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</si>
  <si>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</si>
  <si>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</si>
  <si>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</si>
  <si>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</si>
  <si>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</si>
  <si>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</si>
  <si>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</si>
  <si>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</si>
  <si>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</si>
  <si>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</si>
  <si>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</si>
  <si>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</si>
  <si>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</si>
  <si>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</si>
  <si>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</si>
  <si>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</si>
  <si>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</si>
  <si>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</si>
  <si>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</si>
  <si>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</si>
  <si>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</si>
  <si>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</si>
  <si>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</si>
  <si>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</si>
  <si>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</si>
  <si>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</si>
  <si>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</si>
  <si>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</si>
  <si>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</si>
  <si>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</si>
  <si>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</si>
  <si>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</si>
  <si>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</si>
  <si>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</si>
  <si>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</si>
  <si>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</si>
  <si>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</si>
  <si>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</si>
  <si>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</si>
  <si>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</si>
  <si>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</si>
  <si>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</si>
  <si>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</si>
  <si>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</si>
  <si>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</si>
  <si>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</si>
  <si>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</si>
  <si>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</si>
  <si>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</si>
  <si>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</si>
  <si>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</si>
  <si>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</si>
  <si>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</si>
  <si>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</si>
  <si>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</si>
  <si>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</si>
  <si>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</si>
  <si>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</si>
  <si>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</si>
  <si>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</si>
  <si>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</si>
  <si>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</si>
  <si>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</si>
  <si>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</si>
  <si>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</si>
  <si>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</si>
  <si>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</si>
  <si>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</si>
  <si>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</si>
  <si>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</si>
  <si>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</si>
  <si>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</si>
  <si>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</si>
  <si>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</si>
  <si>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</si>
  <si>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</si>
  <si>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</si>
  <si>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</si>
  <si>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</si>
  <si>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</si>
  <si>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</si>
  <si>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</si>
  <si>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</si>
  <si>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</si>
  <si>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</si>
  <si>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</si>
  <si>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</si>
  <si>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</si>
  <si>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</si>
  <si>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</si>
  <si>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</si>
  <si>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</si>
  <si>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</si>
  <si>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</si>
  <si>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</si>
  <si>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</si>
  <si>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</si>
  <si>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</si>
  <si>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</si>
  <si>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</si>
  <si>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</si>
  <si>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</si>
  <si>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</si>
  <si>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</si>
  <si>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</si>
  <si>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</si>
  <si>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</si>
  <si>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</si>
  <si>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</si>
  <si>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</si>
  <si>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</si>
  <si>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</si>
  <si>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</si>
  <si>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</si>
  <si>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</si>
  <si>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</si>
  <si>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</si>
  <si>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</si>
  <si>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</si>
  <si>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</si>
  <si>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</si>
  <si>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</si>
  <si>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</si>
  <si>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</si>
  <si>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</si>
  <si>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</si>
  <si>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</si>
  <si>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</si>
  <si>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</si>
  <si>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</si>
  <si>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</si>
  <si>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</si>
  <si>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</si>
  <si>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</si>
  <si>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</si>
  <si>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</si>
  <si>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</si>
  <si>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</si>
  <si>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</si>
  <si>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</si>
  <si>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</si>
  <si>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</si>
  <si>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</si>
  <si>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</si>
  <si>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</si>
  <si>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</si>
  <si>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</si>
  <si>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</si>
  <si>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</si>
  <si>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</si>
  <si>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</si>
  <si>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</si>
  <si>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</si>
  <si>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</si>
  <si>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</si>
  <si>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</si>
  <si>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</si>
  <si>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</si>
  <si>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</si>
  <si>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</si>
  <si>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</si>
  <si>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</si>
  <si>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</si>
  <si>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</si>
  <si>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</si>
  <si>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</si>
  <si>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</si>
  <si>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</si>
  <si>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</si>
  <si>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</si>
  <si>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</si>
  <si>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</si>
  <si>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</si>
  <si>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</si>
  <si>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</si>
  <si>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</si>
  <si>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</si>
  <si>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</si>
  <si>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</si>
  <si>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</si>
  <si>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</si>
  <si>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</si>
  <si>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</si>
  <si>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</si>
  <si>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</si>
  <si>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</si>
  <si>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</si>
  <si>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</si>
  <si>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</si>
  <si>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</si>
  <si>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</si>
  <si>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</si>
  <si>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</si>
  <si>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</si>
  <si>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</si>
  <si>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</si>
  <si>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</si>
  <si>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</si>
  <si>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</si>
  <si>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</si>
  <si>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</si>
  <si>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</si>
  <si>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</si>
  <si>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</si>
  <si>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</si>
  <si>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</si>
  <si>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</si>
  <si>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</si>
  <si>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</si>
  <si>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</si>
  <si>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</si>
  <si>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</si>
  <si>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</si>
  <si>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</si>
  <si>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</si>
  <si>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</si>
  <si>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</si>
  <si>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</si>
  <si>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</si>
  <si>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</si>
  <si>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</si>
  <si>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</si>
  <si>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</si>
  <si>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</si>
  <si>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</si>
  <si>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</si>
  <si>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</si>
  <si>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</si>
  <si>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</si>
  <si>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</si>
  <si>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</si>
  <si>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</si>
  <si>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</si>
  <si>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</si>
  <si>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</si>
  <si>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</si>
  <si>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</si>
  <si>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</si>
  <si>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</si>
  <si>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</si>
  <si>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</si>
  <si>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</si>
  <si>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</si>
  <si>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</si>
  <si>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</si>
  <si>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</si>
  <si>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</si>
  <si>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</si>
  <si>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</si>
  <si>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</si>
  <si>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</si>
  <si>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</si>
  <si>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</si>
  <si>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</si>
  <si>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</si>
  <si>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</si>
  <si>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</si>
  <si>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</si>
  <si>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</si>
  <si>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</si>
  <si>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</si>
  <si>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</si>
  <si>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</si>
  <si>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</si>
  <si>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</si>
  <si>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</si>
  <si>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</si>
  <si>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</si>
  <si>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</si>
  <si>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</si>
  <si>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</si>
  <si>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</si>
  <si>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</si>
  <si>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</si>
  <si>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</si>
  <si>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</si>
  <si>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</si>
  <si>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</si>
  <si>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</si>
  <si>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</si>
  <si>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</si>
  <si>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</si>
  <si>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</si>
  <si>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</si>
  <si>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</si>
  <si>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</si>
  <si>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</si>
  <si>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</si>
  <si>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</si>
  <si>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</si>
  <si>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</si>
  <si>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</si>
  <si>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</si>
  <si>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</si>
  <si>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</si>
  <si>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</si>
  <si>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</si>
  <si>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</si>
  <si>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</si>
  <si>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</si>
  <si>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</si>
  <si>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</si>
  <si>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</si>
  <si>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</si>
  <si>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</si>
  <si>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</si>
  <si>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</si>
  <si>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</si>
  <si>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</si>
  <si>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</si>
  <si>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</si>
  <si>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</si>
  <si>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</si>
  <si>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</si>
  <si>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</si>
  <si>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</si>
  <si>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</si>
  <si>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</si>
  <si>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</si>
  <si>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</si>
  <si>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</si>
  <si>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</si>
  <si>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</si>
  <si>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</si>
  <si>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</si>
  <si>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</si>
  <si>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</si>
  <si>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</si>
  <si>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</si>
  <si>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</si>
  <si>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</si>
  <si>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</si>
  <si>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</si>
  <si>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</si>
  <si>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</si>
  <si>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</si>
  <si>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</si>
  <si>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</si>
  <si>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</si>
  <si>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</si>
  <si>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</si>
  <si>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</si>
  <si>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</si>
  <si>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</si>
  <si>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</si>
  <si>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</si>
  <si>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</si>
  <si>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</si>
  <si>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</si>
  <si>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</si>
  <si>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</si>
  <si>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</si>
  <si>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</si>
  <si>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</si>
  <si>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</si>
  <si>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</si>
  <si>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</si>
  <si>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</si>
  <si>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</si>
  <si>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</si>
  <si>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</si>
  <si>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</si>
  <si>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</si>
  <si>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</si>
  <si>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</si>
  <si>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</si>
  <si>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</si>
  <si>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</si>
  <si>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</si>
  <si>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</si>
  <si>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</si>
  <si>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</si>
  <si>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</si>
  <si>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</si>
  <si>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</si>
  <si>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</si>
  <si>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</si>
  <si>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</si>
  <si>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</si>
  <si>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</si>
  <si>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</si>
  <si>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</si>
  <si>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</si>
  <si>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</si>
  <si>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</si>
  <si>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</si>
  <si>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</si>
  <si>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</si>
  <si>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</si>
  <si>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</si>
  <si>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</si>
  <si>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</si>
  <si>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</si>
  <si>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</si>
  <si>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</si>
  <si>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</si>
  <si>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</si>
  <si>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</si>
  <si>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</si>
  <si>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</si>
  <si>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</si>
  <si>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</si>
  <si>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</si>
  <si>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</si>
  <si>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</si>
  <si>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</si>
  <si>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</si>
  <si>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</si>
  <si>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</si>
  <si>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</si>
  <si>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</si>
  <si>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</si>
  <si>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</si>
  <si>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</si>
  <si>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</si>
  <si>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</si>
  <si>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</si>
  <si>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</si>
  <si>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</si>
  <si>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</si>
  <si>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</si>
  <si>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</si>
  <si>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</si>
  <si>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</si>
  <si>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</si>
  <si>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</si>
  <si>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</si>
  <si>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</si>
  <si>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</si>
  <si>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</si>
  <si>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</si>
  <si>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</si>
  <si>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</si>
  <si>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</si>
  <si>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</si>
  <si>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</si>
  <si>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</si>
  <si>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</si>
  <si>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</si>
  <si>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</si>
  <si>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</si>
  <si>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</si>
  <si>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</si>
  <si>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</si>
  <si>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</si>
  <si>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</si>
  <si>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</si>
  <si>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</si>
  <si>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</si>
  <si>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</si>
  <si>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</si>
  <si>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</si>
  <si>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</si>
  <si>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</si>
  <si>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</si>
  <si>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</si>
  <si>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</si>
  <si>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</si>
  <si>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</si>
  <si>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</si>
  <si>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</si>
  <si>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</si>
  <si>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</si>
  <si>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</si>
  <si>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</si>
  <si>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</si>
  <si>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</si>
  <si>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</si>
  <si>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</si>
  <si>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</si>
  <si>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</si>
  <si>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</si>
  <si>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</si>
  <si>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</si>
  <si>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</si>
  <si>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</si>
  <si>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</si>
  <si>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</si>
  <si>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</si>
  <si>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</si>
  <si>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</si>
  <si>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</si>
  <si>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</si>
  <si>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</si>
  <si>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</si>
  <si>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</si>
  <si>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</si>
  <si>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</si>
  <si>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</si>
  <si>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</si>
  <si>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</si>
  <si>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</si>
  <si>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</si>
  <si>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</si>
  <si>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</si>
  <si>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</si>
  <si>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</si>
  <si>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</si>
  <si>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</si>
  <si>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</si>
  <si>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</si>
  <si>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</si>
  <si>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</si>
  <si>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</si>
  <si>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</si>
  <si>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</si>
  <si>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</si>
  <si>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</si>
  <si>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</si>
  <si>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</si>
  <si>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</si>
  <si>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</si>
  <si>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</si>
  <si>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</si>
  <si>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</si>
  <si>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</si>
  <si>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</si>
  <si>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</si>
  <si>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</si>
  <si>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</si>
  <si>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</si>
  <si>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</si>
  <si>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</si>
  <si>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</si>
  <si>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</si>
  <si>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</si>
  <si>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</si>
  <si>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</si>
  <si>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</si>
  <si>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</si>
  <si>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</si>
  <si>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</si>
  <si>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</si>
  <si>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</si>
  <si>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</si>
  <si>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</si>
  <si>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</si>
  <si>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</si>
  <si>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</si>
  <si>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</si>
  <si>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</si>
  <si>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</si>
  <si>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</si>
  <si>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</si>
  <si>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</si>
  <si>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</si>
  <si>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</si>
  <si>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</si>
  <si>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</si>
  <si>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</si>
  <si>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</si>
  <si>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</si>
  <si>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</si>
  <si>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</si>
  <si>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</si>
  <si>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</si>
  <si>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</si>
  <si>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</si>
  <si>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</si>
  <si>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</si>
  <si>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</si>
  <si>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</si>
  <si>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</si>
  <si>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</si>
  <si>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</si>
  <si>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</si>
  <si>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</si>
  <si>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</si>
  <si>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</si>
  <si>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</si>
  <si>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</si>
  <si>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</si>
  <si>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</si>
  <si>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</si>
  <si>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</si>
  <si>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</si>
  <si>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</si>
  <si>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</si>
  <si>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</si>
  <si>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</si>
  <si>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</si>
  <si>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</si>
  <si>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</si>
  <si>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</si>
  <si>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</si>
  <si>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</si>
  <si>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</si>
  <si>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</si>
  <si>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</si>
  <si>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</si>
  <si>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</si>
  <si>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</si>
  <si>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</si>
  <si>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</si>
  <si>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</si>
  <si>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</si>
  <si>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</si>
  <si>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</si>
  <si>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</si>
  <si>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</si>
  <si>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</si>
  <si>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</si>
  <si>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</si>
  <si>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</si>
  <si>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</si>
  <si>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</si>
  <si>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</si>
  <si>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</si>
  <si>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</si>
  <si>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</si>
  <si>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</si>
  <si>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</si>
  <si>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</si>
  <si>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</si>
  <si>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</si>
  <si>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</si>
  <si>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</si>
  <si>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</si>
  <si>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</si>
  <si>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</si>
  <si>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</si>
  <si>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</si>
  <si>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</si>
  <si>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</si>
  <si>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</si>
  <si>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</si>
  <si>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</si>
  <si>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</si>
  <si>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</si>
  <si>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</si>
  <si>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</si>
  <si>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</si>
  <si>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</si>
  <si>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</si>
  <si>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</si>
  <si>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</si>
  <si>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</si>
  <si>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</si>
  <si>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</si>
  <si>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</si>
  <si>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</si>
  <si>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</si>
  <si>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</si>
  <si>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</si>
  <si>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</si>
  <si>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</si>
  <si>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</si>
  <si>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</si>
  <si>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</si>
  <si>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</si>
  <si>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</si>
  <si>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</si>
  <si>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</si>
  <si>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</si>
  <si>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</si>
  <si>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</si>
  <si>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</si>
  <si>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</si>
  <si>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</si>
  <si>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</si>
  <si>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</si>
  <si>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</si>
  <si>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</si>
  <si>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</si>
  <si>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</si>
  <si>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</si>
  <si>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</si>
  <si>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</si>
  <si>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</si>
  <si>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</si>
  <si>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</si>
  <si>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</si>
  <si>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</si>
  <si>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</si>
  <si>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</si>
  <si>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</si>
  <si>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</si>
  <si>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</si>
  <si>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</si>
  <si>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</si>
  <si>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</si>
  <si>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</si>
  <si>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</si>
  <si>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</si>
  <si>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</si>
  <si>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</si>
  <si>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</si>
  <si>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</si>
  <si>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</si>
  <si>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</si>
  <si>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</si>
  <si>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</si>
  <si>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</si>
  <si>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</si>
  <si>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</si>
  <si>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</si>
  <si>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</si>
  <si>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</si>
  <si>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</si>
  <si>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</si>
  <si>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</si>
  <si>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</si>
  <si>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</si>
  <si>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</si>
  <si>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</si>
  <si>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</si>
  <si>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</si>
  <si>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</si>
  <si>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</si>
  <si>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</si>
  <si>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</si>
  <si>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</si>
  <si>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</si>
  <si>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</si>
  <si>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</si>
  <si>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</si>
  <si>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</si>
  <si>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</si>
  <si>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</si>
  <si>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</si>
  <si>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</si>
  <si>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</si>
  <si>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</si>
  <si>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</si>
  <si>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</si>
  <si>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</si>
  <si>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</si>
  <si>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</si>
  <si>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</si>
  <si>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</si>
  <si>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</si>
  <si>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</si>
  <si>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</si>
  <si>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</si>
  <si>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</si>
  <si>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</si>
  <si>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</si>
  <si>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</si>
  <si>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</si>
  <si>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</si>
  <si>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</si>
  <si>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</si>
  <si>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</si>
  <si>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</si>
  <si>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</si>
  <si>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</si>
  <si>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</si>
  <si>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</si>
  <si>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</si>
  <si>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</si>
  <si>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</si>
  <si>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</si>
  <si>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</si>
  <si>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</si>
  <si>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</si>
  <si>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</si>
  <si>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</si>
  <si>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</si>
  <si>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</si>
  <si>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</si>
  <si>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</si>
  <si>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</si>
  <si>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</si>
  <si>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</si>
  <si>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</si>
  <si>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</si>
  <si>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</si>
  <si>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</si>
  <si>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</si>
  <si>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</si>
  <si>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</si>
  <si>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</si>
  <si>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</si>
  <si>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</si>
  <si>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</si>
  <si>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</si>
  <si>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</si>
  <si>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</si>
  <si>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</si>
  <si>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</si>
  <si>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</si>
  <si>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</si>
  <si>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</si>
  <si>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</si>
  <si>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</si>
  <si>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</si>
  <si>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</si>
  <si>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</si>
  <si>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</si>
  <si>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</si>
  <si>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</si>
  <si>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</si>
  <si>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</si>
  <si>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</si>
  <si>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</si>
  <si>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</si>
  <si>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</si>
  <si>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</si>
  <si>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</si>
  <si>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</si>
  <si>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</si>
  <si>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</si>
  <si>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</si>
  <si>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</si>
  <si>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</si>
  <si>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</si>
  <si>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</si>
  <si>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</si>
  <si>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</si>
  <si>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</si>
  <si>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</si>
  <si>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</si>
  <si>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</si>
  <si>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</si>
  <si>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</si>
  <si>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</si>
  <si>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</si>
  <si>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</si>
  <si>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</si>
  <si>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</si>
  <si>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</si>
  <si>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</si>
  <si>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</si>
  <si>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</si>
  <si>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</si>
  <si>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</si>
  <si>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</si>
  <si>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</si>
  <si>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</si>
  <si>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</si>
  <si>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</si>
  <si>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</si>
  <si>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</si>
  <si>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</si>
  <si>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</si>
  <si>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</si>
  <si>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</si>
  <si>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</si>
  <si>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</si>
  <si>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</si>
  <si>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</si>
  <si>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</si>
  <si>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</si>
  <si>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</si>
  <si>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</si>
  <si>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</si>
  <si>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</si>
  <si>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</si>
  <si>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</si>
  <si>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</si>
  <si>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</si>
  <si>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</si>
  <si>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</si>
  <si>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</si>
  <si>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</si>
  <si>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</si>
  <si>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</si>
  <si>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</si>
  <si>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</si>
  <si>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</si>
  <si>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</si>
  <si>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</si>
  <si>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</si>
  <si>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</si>
  <si>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</si>
  <si>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</si>
  <si>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</si>
  <si>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</si>
  <si>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</si>
  <si>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</si>
  <si>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</si>
  <si>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</si>
  <si>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</si>
  <si>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</si>
  <si>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</si>
  <si>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</si>
  <si>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</si>
  <si>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</si>
  <si>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</si>
  <si>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</si>
  <si>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</si>
  <si>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</si>
  <si>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</si>
  <si>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</si>
  <si>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</si>
  <si>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</si>
  <si>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</si>
  <si>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</si>
  <si>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</si>
  <si>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</si>
  <si>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</si>
  <si>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</si>
  <si>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</si>
  <si>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</si>
  <si>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</si>
  <si>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</si>
  <si>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</si>
  <si>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</si>
  <si>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</si>
  <si>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</si>
  <si>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</si>
  <si>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</si>
  <si>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</si>
  <si>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</si>
  <si>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</si>
  <si>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</si>
  <si>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</si>
  <si>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</si>
  <si>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</si>
  <si>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</si>
  <si>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</si>
  <si>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</si>
  <si>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</si>
  <si>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</si>
  <si>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</si>
  <si>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</si>
  <si>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</si>
  <si>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</si>
  <si>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</si>
  <si>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</si>
  <si>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</si>
  <si>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</si>
  <si>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</si>
  <si>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</si>
  <si>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</si>
  <si>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</si>
  <si>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</si>
  <si>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</si>
  <si>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</si>
  <si>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</si>
  <si>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</si>
  <si>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</si>
  <si>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</si>
  <si>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</si>
  <si>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</si>
  <si>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</si>
  <si>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</si>
  <si>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</si>
  <si>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</si>
  <si>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</si>
  <si>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</si>
  <si>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</si>
  <si>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</si>
  <si>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</si>
  <si>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</si>
  <si>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</si>
  <si>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</si>
  <si>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</si>
  <si>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</si>
  <si>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</si>
  <si>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</si>
  <si>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</si>
  <si>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</si>
  <si>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</si>
  <si>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</si>
  <si>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</si>
  <si>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</si>
  <si>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</si>
  <si>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</si>
  <si>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</si>
  <si>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</si>
  <si>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</si>
  <si>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</si>
  <si>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</si>
  <si>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</si>
  <si>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</si>
  <si>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</si>
  <si>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</si>
  <si>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</si>
  <si>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</si>
  <si>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</si>
  <si>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</si>
  <si>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</si>
  <si>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</si>
  <si>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</si>
  <si>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</si>
  <si>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</si>
  <si>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</si>
  <si>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</si>
  <si>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</si>
  <si>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</si>
  <si>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</si>
  <si>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</si>
  <si>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</si>
  <si>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</si>
  <si>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</si>
  <si>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</si>
  <si>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</si>
  <si>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</si>
  <si>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</si>
  <si>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</si>
  <si>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</si>
  <si>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</si>
  <si>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</si>
  <si>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</si>
  <si>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</si>
  <si>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</si>
  <si>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</si>
  <si>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</si>
  <si>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</si>
  <si>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</si>
  <si>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</si>
  <si>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</si>
  <si>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</si>
  <si>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</si>
  <si>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</si>
  <si>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</si>
  <si>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</si>
  <si>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</si>
  <si>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</si>
  <si>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</si>
  <si>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</si>
  <si>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</si>
  <si>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</si>
  <si>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</si>
  <si>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</si>
  <si>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</si>
  <si>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</si>
  <si>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</si>
  <si>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</si>
  <si>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</si>
  <si>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</si>
  <si>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</si>
  <si>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</si>
  <si>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</si>
  <si>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</si>
  <si>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</si>
  <si>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</si>
  <si>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</si>
  <si>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</si>
  <si>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</si>
  <si>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</si>
  <si>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</si>
  <si>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</si>
  <si>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</si>
  <si>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</si>
  <si>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</si>
  <si>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</si>
  <si>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</si>
  <si>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</si>
  <si>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</si>
  <si>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</si>
  <si>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</si>
  <si>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</si>
  <si>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</si>
  <si>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</si>
  <si>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</si>
  <si>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</si>
  <si>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</si>
  <si>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</si>
  <si>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</si>
  <si>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</si>
  <si>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</si>
  <si>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</si>
  <si>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</si>
  <si>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</si>
  <si>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</si>
  <si>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</si>
  <si>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</si>
  <si>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</si>
  <si>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</si>
  <si>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</si>
  <si>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</si>
  <si>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</si>
  <si>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</si>
  <si>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</si>
  <si>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</si>
  <si>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</si>
  <si>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</si>
  <si>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</si>
  <si>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</si>
  <si>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</si>
  <si>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</si>
  <si>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</si>
  <si>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</si>
  <si>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</si>
  <si>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</si>
  <si>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</si>
  <si>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</si>
  <si>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</si>
  <si>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</si>
  <si>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</si>
  <si>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</si>
  <si>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</si>
  <si>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</si>
  <si>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</si>
  <si>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</si>
  <si>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</si>
  <si>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</si>
  <si>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</si>
  <si>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</si>
  <si>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</si>
  <si>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</si>
  <si>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</si>
  <si>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</si>
  <si>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</si>
  <si>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</si>
  <si>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</si>
  <si>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</si>
  <si>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</si>
  <si>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</si>
  <si>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</si>
  <si>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</si>
  <si>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</si>
  <si>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</si>
  <si>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</si>
  <si>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</si>
  <si>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</si>
  <si>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</si>
  <si>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</si>
  <si>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</si>
  <si>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</si>
  <si>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</si>
  <si>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</si>
  <si>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</si>
  <si>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</si>
  <si>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</si>
  <si>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</si>
  <si>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</si>
  <si>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</si>
  <si>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</si>
  <si>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</si>
  <si>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</si>
  <si>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</si>
  <si>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</si>
  <si>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</si>
  <si>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</si>
  <si>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</si>
  <si>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</si>
  <si>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</si>
  <si>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</si>
  <si>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</si>
  <si>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</si>
  <si>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</si>
  <si>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</si>
  <si>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</si>
  <si>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</si>
  <si>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</si>
  <si>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</si>
  <si>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</si>
  <si>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</si>
  <si>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</si>
  <si>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</si>
  <si>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</si>
  <si>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</si>
  <si>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</si>
  <si>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</si>
  <si>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</si>
  <si>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</si>
  <si>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</si>
  <si>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</si>
  <si>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</si>
  <si>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</si>
  <si>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</si>
  <si>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</si>
  <si>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</si>
  <si>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</si>
  <si>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</si>
  <si>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</si>
  <si>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</si>
  <si>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</si>
  <si>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</si>
  <si>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</si>
  <si>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</si>
  <si>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</si>
  <si>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</si>
  <si>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</si>
  <si>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</si>
  <si>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</si>
  <si>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</si>
  <si>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</si>
  <si>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</si>
  <si>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</si>
  <si>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</si>
  <si>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</si>
  <si>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</si>
  <si>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</si>
  <si>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</si>
  <si>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</si>
  <si>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</si>
  <si>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</si>
  <si>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</si>
  <si>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</si>
  <si>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</si>
  <si>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</si>
  <si>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</si>
  <si>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</si>
  <si>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</si>
  <si>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</si>
  <si>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</si>
  <si>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</si>
  <si>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</si>
  <si>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</si>
  <si>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</si>
  <si>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</si>
  <si>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</si>
  <si>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</si>
  <si>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</si>
  <si>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</si>
  <si>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</si>
  <si>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</si>
  <si>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</si>
  <si>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</si>
  <si>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</si>
  <si>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</si>
  <si>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</si>
  <si>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</si>
  <si>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</si>
  <si>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</si>
  <si>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</si>
  <si>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</si>
  <si>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</si>
  <si>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</si>
  <si>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</si>
  <si>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</si>
  <si>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</si>
  <si>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</si>
  <si>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</si>
  <si>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</si>
  <si>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</si>
  <si>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</si>
  <si>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</si>
  <si>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</si>
  <si>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</si>
  <si>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</si>
  <si>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</si>
  <si>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</si>
  <si>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</si>
  <si>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</si>
  <si>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</si>
  <si>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</si>
  <si>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</si>
  <si>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</si>
  <si>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</si>
  <si>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</si>
  <si>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</si>
  <si>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</si>
  <si>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</si>
  <si>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</si>
  <si>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</si>
  <si>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</si>
  <si>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</si>
  <si>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</si>
  <si>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</si>
  <si>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</si>
  <si>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</si>
  <si>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</si>
  <si>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</si>
  <si>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</si>
  <si>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</si>
  <si>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</si>
  <si>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</si>
  <si>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</si>
  <si>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</si>
  <si>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</si>
  <si>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</si>
  <si>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</si>
  <si>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</si>
  <si>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</si>
  <si>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</si>
  <si>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</si>
  <si>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</si>
  <si>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</si>
  <si>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</si>
  <si>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</si>
  <si>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</si>
  <si>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</si>
  <si>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</si>
  <si>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</si>
  <si>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</si>
  <si>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</si>
  <si>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</si>
  <si>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</si>
  <si>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</si>
  <si>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</si>
  <si>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</si>
  <si>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</si>
  <si>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</si>
  <si>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</si>
  <si>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</si>
  <si>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</si>
  <si>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</si>
  <si>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</si>
  <si>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</si>
  <si>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</si>
  <si>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</si>
  <si>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</si>
  <si>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</si>
  <si>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</si>
  <si>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</si>
  <si>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</si>
  <si>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</si>
  <si>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</si>
  <si>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</si>
  <si>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</si>
  <si>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</si>
  <si>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</si>
  <si>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</si>
  <si>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</si>
  <si>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</si>
  <si>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</si>
  <si>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</si>
  <si>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</si>
  <si>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</si>
  <si>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</si>
  <si>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</si>
  <si>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</si>
  <si>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</si>
  <si>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</si>
  <si>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</si>
  <si>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</si>
  <si>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</si>
  <si>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</si>
  <si>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</si>
  <si>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</si>
  <si>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</si>
  <si>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</si>
  <si>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</si>
  <si>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</si>
  <si>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</si>
  <si>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</si>
  <si>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</si>
  <si>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</si>
  <si>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</si>
  <si>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</si>
  <si>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</si>
  <si>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</si>
  <si>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</si>
  <si>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</si>
  <si>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</si>
  <si>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</si>
  <si>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</si>
  <si>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</si>
  <si>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</si>
  <si>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</si>
  <si>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</si>
  <si>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</si>
  <si>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</si>
  <si>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</si>
  <si>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</si>
  <si>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</si>
  <si>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</si>
  <si>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</si>
  <si>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</si>
  <si>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</si>
  <si>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</si>
  <si>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</si>
  <si>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</si>
  <si>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</si>
  <si>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</si>
  <si>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</si>
  <si>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</si>
  <si>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</si>
  <si>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</si>
  <si>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</si>
  <si>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</si>
  <si>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</si>
  <si>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</si>
  <si>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</si>
  <si>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</si>
  <si>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</si>
  <si>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</si>
  <si>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</si>
  <si>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</si>
  <si>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</si>
  <si>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</si>
  <si>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</si>
  <si>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</si>
  <si>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</si>
  <si>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</si>
  <si>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</si>
  <si>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</si>
  <si>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</si>
  <si>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</si>
  <si>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</si>
  <si>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</si>
  <si>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</si>
  <si>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</si>
  <si>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</si>
  <si>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</si>
  <si>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</si>
  <si>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</si>
  <si>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</si>
  <si>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</si>
  <si>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</si>
  <si>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</si>
  <si>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</si>
  <si>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</si>
  <si>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</si>
  <si>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</si>
  <si>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</si>
  <si>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</si>
  <si>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</si>
  <si>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</si>
  <si>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</si>
  <si>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</si>
  <si>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</si>
  <si>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</si>
  <si>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</si>
  <si>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</si>
  <si>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</si>
  <si>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</si>
  <si>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</si>
  <si>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</si>
  <si>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</si>
  <si>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</si>
  <si>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</si>
  <si>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</si>
  <si>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</si>
  <si>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</si>
  <si>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</si>
  <si>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</si>
  <si>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</si>
  <si>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</si>
  <si>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</si>
  <si>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</si>
  <si>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</si>
  <si>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</si>
  <si>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</si>
  <si>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</si>
  <si>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</si>
  <si>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</si>
  <si>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</si>
  <si>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</si>
  <si>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</si>
  <si>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</si>
  <si>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</si>
  <si>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</si>
  <si>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</si>
  <si>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</si>
  <si>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</si>
  <si>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</si>
  <si>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</si>
  <si>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</si>
  <si>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</si>
  <si>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</si>
  <si>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</si>
  <si>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</si>
  <si>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</si>
  <si>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</si>
  <si>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</si>
  <si>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</si>
  <si>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</si>
  <si>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</si>
  <si>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</si>
  <si>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</si>
  <si>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</si>
  <si>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</si>
  <si>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</si>
  <si>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</si>
  <si>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</si>
  <si>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</si>
  <si>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</si>
  <si>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</si>
  <si>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</si>
  <si>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</si>
  <si>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</si>
  <si>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</si>
  <si>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</si>
  <si>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</si>
  <si>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</si>
  <si>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</si>
  <si>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</si>
  <si>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</si>
  <si>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</si>
  <si>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</si>
  <si>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</si>
  <si>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</si>
  <si>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</si>
  <si>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</si>
  <si>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</si>
  <si>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</si>
  <si>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</si>
  <si>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</si>
  <si>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</si>
  <si>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</si>
  <si>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</si>
  <si>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</si>
  <si>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</si>
  <si>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</si>
  <si>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</si>
  <si>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</si>
  <si>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</si>
  <si>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</si>
  <si>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</si>
  <si>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</si>
  <si>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</si>
  <si>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</si>
  <si>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</si>
  <si>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</si>
  <si>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</si>
  <si>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</si>
  <si>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</si>
  <si>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</si>
  <si>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</si>
  <si>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</si>
  <si>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</si>
  <si>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</si>
  <si>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</si>
  <si>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</si>
  <si>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</si>
  <si>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</si>
  <si>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</si>
  <si>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</si>
  <si>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</si>
  <si>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</si>
  <si>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</si>
  <si>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</si>
  <si>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</si>
  <si>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</si>
  <si>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</si>
  <si>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</si>
  <si>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</si>
  <si>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</si>
  <si>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</si>
  <si>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</si>
  <si>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</si>
  <si>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</si>
  <si>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</si>
  <si>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</si>
  <si>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</si>
  <si>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</si>
  <si>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</si>
  <si>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</si>
  <si>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</si>
  <si>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</si>
  <si>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</si>
  <si>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</si>
  <si>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</si>
  <si>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</si>
  <si>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</si>
  <si>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</si>
  <si>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</si>
  <si>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</si>
  <si>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</si>
  <si>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</si>
  <si>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</si>
  <si>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</si>
  <si>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</si>
  <si>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</si>
  <si>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</si>
  <si>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</si>
  <si>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</si>
  <si>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</si>
  <si>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</si>
  <si>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</si>
  <si>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</si>
  <si>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</si>
  <si>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</si>
  <si>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</si>
  <si>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</si>
  <si>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</si>
  <si>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</si>
  <si>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</si>
  <si>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</si>
  <si>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</si>
  <si>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</si>
  <si>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</si>
  <si>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</si>
  <si>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</si>
  <si>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</si>
  <si>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</si>
  <si>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</si>
  <si>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</si>
  <si>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</si>
  <si>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</si>
  <si>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</si>
  <si>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</si>
  <si>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</si>
  <si>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</si>
  <si>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</si>
  <si>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</si>
  <si>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</si>
  <si>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</si>
  <si>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</si>
  <si>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</si>
  <si>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</si>
  <si>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</si>
  <si>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</si>
  <si>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</si>
  <si>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</si>
  <si>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</si>
  <si>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</si>
  <si>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</si>
  <si>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</si>
  <si>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</si>
  <si>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</si>
  <si>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</si>
  <si>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</si>
  <si>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</si>
  <si>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</si>
  <si>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</si>
  <si>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</si>
  <si>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</si>
  <si>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</si>
  <si>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</si>
  <si>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</si>
  <si>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</si>
  <si>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</si>
  <si>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</si>
  <si>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</si>
  <si>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</si>
  <si>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</si>
  <si>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</si>
  <si>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</si>
  <si>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</si>
  <si>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</si>
  <si>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</si>
  <si>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</si>
  <si>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</si>
  <si>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</si>
  <si>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</si>
  <si>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</si>
  <si>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</si>
  <si>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</si>
  <si>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</si>
  <si>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</si>
  <si>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</si>
  <si>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</si>
  <si>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</si>
  <si>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</si>
  <si>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</si>
  <si>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</si>
  <si>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</si>
  <si>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</si>
  <si>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</si>
  <si>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</si>
  <si>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</si>
  <si>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</si>
  <si>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</si>
  <si>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</si>
  <si>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</si>
  <si>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</si>
  <si>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</si>
  <si>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</si>
  <si>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</si>
  <si>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</si>
  <si>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</si>
  <si>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</si>
  <si>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</si>
  <si>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</si>
  <si>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</si>
  <si>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</si>
  <si>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</si>
  <si>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</si>
  <si>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</si>
  <si>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</si>
  <si>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</si>
  <si>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</si>
  <si>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</si>
  <si>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</si>
  <si>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</si>
  <si>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</si>
  <si>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</si>
  <si>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</si>
  <si>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</si>
  <si>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</si>
  <si>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</si>
  <si>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</si>
  <si>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</si>
  <si>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</si>
  <si>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</si>
  <si>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</si>
  <si>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</si>
  <si>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</si>
  <si>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</si>
  <si>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</si>
  <si>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</si>
  <si>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</si>
  <si>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</si>
  <si>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</si>
  <si>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</si>
  <si>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</si>
  <si>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</si>
  <si>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</si>
  <si>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</si>
  <si>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</si>
  <si>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</si>
  <si>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</si>
  <si>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</si>
  <si>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</si>
  <si>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</si>
  <si>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</si>
  <si>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</si>
  <si>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</si>
  <si>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</si>
  <si>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</si>
  <si>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</si>
  <si>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</si>
  <si>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</si>
  <si>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</si>
  <si>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</si>
  <si>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</si>
  <si>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</si>
  <si>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</si>
  <si>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</si>
  <si>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</si>
  <si>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</si>
  <si>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</si>
  <si>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</si>
  <si>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</si>
  <si>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</si>
  <si>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</si>
  <si>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</si>
  <si>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</si>
  <si>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</si>
  <si>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</si>
  <si>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</si>
  <si>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</si>
  <si>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</si>
  <si>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</si>
  <si>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</si>
  <si>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</si>
  <si>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</si>
  <si>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</si>
  <si>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</si>
  <si>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</si>
  <si>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</si>
  <si>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</si>
  <si>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</si>
  <si>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</si>
  <si>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</si>
  <si>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</si>
  <si>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</si>
  <si>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</si>
  <si>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</si>
  <si>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</si>
  <si>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</si>
  <si>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</si>
  <si>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</si>
  <si>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</si>
  <si>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</si>
  <si>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</si>
  <si>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</si>
  <si>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</si>
  <si>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</si>
  <si>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</si>
  <si>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</si>
  <si>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</si>
  <si>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</si>
  <si>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</si>
  <si>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</si>
  <si>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</si>
  <si>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</si>
  <si>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</si>
  <si>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</si>
  <si>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</si>
  <si>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</si>
  <si>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</si>
  <si>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</si>
  <si>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</si>
  <si>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</si>
  <si>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</si>
  <si>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</si>
  <si>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</si>
  <si>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</si>
  <si>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</si>
  <si>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</si>
  <si>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</si>
  <si>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</si>
  <si>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</si>
  <si>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</si>
  <si>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</si>
  <si>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</si>
  <si>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</si>
  <si>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</si>
  <si>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</si>
  <si>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</si>
  <si>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</si>
  <si>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</si>
  <si>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</si>
  <si>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</si>
  <si>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</si>
  <si>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</si>
  <si>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</si>
  <si>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</si>
  <si>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</si>
  <si>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</si>
  <si>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</si>
  <si>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</si>
  <si>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</si>
  <si>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</si>
  <si>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</si>
  <si>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</si>
  <si>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</si>
  <si>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</si>
  <si>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</si>
  <si>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</si>
  <si>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</si>
  <si>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</si>
  <si>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</si>
  <si>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</si>
  <si>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</si>
  <si>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</si>
  <si>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</si>
  <si>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</si>
  <si>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</si>
  <si>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</si>
  <si>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</si>
  <si>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</si>
  <si>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</si>
  <si>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</si>
  <si>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</si>
  <si>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</si>
  <si>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</si>
  <si>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</si>
  <si>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</si>
  <si>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</si>
  <si>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</si>
  <si>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</si>
  <si>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</si>
  <si>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</si>
  <si>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</si>
  <si>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</si>
  <si>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</si>
  <si>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</si>
  <si>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</si>
  <si>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</si>
  <si>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</si>
  <si>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</si>
  <si>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</si>
  <si>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</si>
  <si>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</si>
  <si>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</si>
  <si>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</si>
  <si>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</si>
  <si>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</si>
  <si>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</si>
  <si>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</si>
  <si>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</si>
  <si>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</si>
  <si>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</si>
  <si>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</si>
  <si>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</si>
  <si>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</si>
  <si>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</si>
  <si>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</si>
  <si>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</si>
  <si>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</si>
  <si>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</si>
  <si>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</si>
  <si>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</si>
  <si>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</si>
  <si>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</si>
  <si>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</si>
  <si>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</si>
  <si>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</si>
  <si>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</si>
  <si>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</si>
  <si>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</si>
  <si>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</si>
  <si>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</si>
  <si>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</si>
  <si>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</si>
  <si>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</si>
  <si>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</si>
  <si>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</si>
  <si>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</si>
  <si>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</si>
  <si>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</si>
  <si>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</si>
  <si>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</si>
  <si>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</si>
  <si>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</si>
  <si>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</si>
  <si>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</si>
  <si>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</si>
  <si>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</si>
  <si>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</si>
  <si>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</si>
  <si>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</si>
  <si>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</si>
  <si>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</si>
  <si>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</si>
  <si>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</si>
  <si>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</si>
  <si>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</si>
  <si>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</si>
  <si>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</si>
  <si>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</si>
  <si>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</si>
  <si>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</si>
  <si>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</si>
  <si>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</si>
  <si>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</si>
  <si>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</si>
  <si>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</si>
  <si>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</si>
  <si>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</si>
  <si>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</si>
  <si>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</si>
  <si>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</si>
  <si>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</si>
  <si>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</si>
  <si>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</si>
  <si>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</si>
  <si>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</si>
  <si>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</si>
  <si>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</si>
  <si>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</si>
  <si>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</si>
  <si>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</si>
  <si>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</si>
  <si>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</si>
  <si>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</si>
  <si>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</si>
  <si>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</si>
  <si>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</si>
  <si>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</si>
  <si>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</si>
  <si>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</si>
  <si>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</si>
  <si>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</si>
  <si>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</si>
  <si>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</si>
  <si>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</si>
  <si>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</si>
  <si>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</si>
  <si>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</si>
  <si>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</si>
  <si>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</si>
  <si>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</si>
  <si>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</si>
  <si>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</si>
  <si>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</si>
  <si>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</si>
  <si>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</si>
  <si>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</si>
  <si>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</si>
  <si>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</si>
  <si>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</si>
  <si>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</si>
  <si>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</si>
  <si>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</si>
  <si>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</si>
  <si>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</si>
  <si>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</si>
  <si>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</si>
  <si>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</si>
  <si>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</si>
  <si>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</si>
  <si>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</si>
  <si>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</si>
  <si>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</si>
  <si>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</si>
  <si>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</si>
  <si>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</si>
  <si>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</si>
  <si>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</si>
  <si>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</si>
  <si>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</si>
  <si>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</si>
  <si>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</si>
  <si>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</si>
  <si>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</si>
  <si>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</si>
  <si>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</si>
  <si>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</si>
  <si>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</si>
  <si>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</si>
  <si>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</si>
  <si>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</si>
  <si>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</si>
  <si>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</si>
  <si>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</si>
  <si>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</si>
  <si>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</si>
  <si>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</si>
  <si>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</si>
  <si>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</si>
  <si>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</si>
  <si>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</si>
  <si>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</si>
  <si>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</si>
  <si>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</si>
  <si>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</si>
  <si>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</si>
  <si>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</si>
  <si>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</si>
  <si>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</si>
  <si>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</si>
  <si>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</si>
  <si>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</si>
  <si>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</si>
  <si>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</si>
  <si>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</si>
  <si>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</si>
  <si>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</si>
  <si>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</si>
  <si>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</si>
  <si>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</si>
  <si>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</si>
  <si>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</si>
  <si>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</si>
  <si>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</si>
  <si>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</si>
  <si>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</si>
  <si>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</si>
  <si>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</si>
  <si>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</si>
  <si>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</si>
  <si>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</si>
  <si>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</si>
  <si>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</si>
  <si>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</si>
  <si>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</si>
  <si>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</si>
  <si>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</si>
  <si>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</si>
  <si>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</si>
  <si>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</si>
  <si>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</si>
  <si>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</si>
  <si>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</si>
  <si>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</si>
  <si>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</si>
  <si>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</si>
  <si>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</si>
  <si>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</si>
  <si>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</si>
  <si>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</si>
  <si>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</si>
  <si>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</si>
  <si>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</si>
  <si>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</si>
  <si>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</si>
  <si>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</si>
  <si>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</si>
  <si>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</si>
  <si>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</si>
  <si>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</si>
  <si>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</si>
  <si>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</si>
  <si>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</si>
  <si>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</si>
  <si>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</si>
  <si>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</si>
  <si>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</si>
  <si>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</si>
  <si>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</si>
  <si>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</si>
  <si>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</si>
  <si>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</si>
  <si>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</si>
  <si>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</si>
  <si>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</si>
  <si>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</si>
  <si>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</si>
  <si>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</si>
  <si>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</si>
  <si>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</si>
  <si>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</si>
  <si>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</si>
  <si>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</si>
  <si>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</si>
  <si>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</si>
  <si>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</si>
  <si>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</si>
  <si>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</si>
  <si>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</si>
  <si>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</si>
  <si>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</si>
  <si>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</si>
  <si>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</si>
  <si>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</si>
  <si>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</si>
  <si>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</si>
  <si>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</si>
  <si>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</si>
  <si>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</si>
  <si>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</si>
  <si>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</si>
  <si>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</si>
  <si>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</si>
  <si>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</si>
  <si>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</si>
  <si>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</si>
  <si>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</si>
  <si>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</si>
  <si>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</si>
  <si>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</si>
  <si>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</si>
  <si>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</si>
  <si>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</si>
  <si>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</si>
  <si>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</si>
  <si>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</si>
  <si>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</si>
  <si>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</si>
  <si>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</si>
  <si>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</si>
  <si>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</si>
  <si>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</si>
  <si>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</si>
  <si>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</si>
  <si>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</si>
  <si>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</si>
  <si>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</si>
  <si>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</si>
  <si>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</si>
  <si>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</si>
  <si>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</si>
  <si>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</si>
  <si>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</si>
  <si>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</si>
  <si>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</si>
  <si>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</si>
  <si>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</si>
  <si>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</si>
  <si>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</si>
  <si>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</si>
  <si>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</si>
  <si>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</si>
  <si>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</si>
  <si>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</si>
  <si>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</si>
  <si>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</si>
  <si>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</si>
  <si>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</si>
  <si>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</si>
  <si>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</si>
  <si>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</si>
  <si>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</si>
  <si>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</si>
  <si>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</si>
  <si>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</si>
  <si>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</si>
  <si>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</si>
  <si>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</si>
  <si>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</si>
  <si>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</si>
  <si>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</si>
  <si>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</si>
  <si>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</si>
  <si>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</si>
  <si>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</si>
  <si>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</si>
  <si>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</si>
  <si>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</si>
  <si>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</si>
  <si>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</si>
  <si>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</si>
  <si>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</si>
  <si>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</si>
  <si>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</si>
  <si>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</si>
  <si>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</si>
  <si>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</si>
  <si>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</si>
  <si>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</si>
  <si>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</si>
  <si>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</si>
  <si>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</si>
  <si>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</si>
  <si>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</si>
  <si>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</si>
  <si>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</si>
  <si>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</si>
  <si>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</si>
  <si>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</si>
  <si>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</si>
  <si>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</si>
  <si>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</si>
  <si>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</si>
  <si>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</si>
  <si>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</si>
  <si>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</si>
  <si>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</si>
  <si>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</si>
  <si>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</si>
  <si>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</si>
  <si>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</si>
  <si>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</si>
  <si>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</si>
  <si>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</si>
  <si>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</si>
  <si>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</si>
  <si>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</si>
  <si>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</si>
  <si>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</si>
  <si>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</si>
  <si>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</si>
  <si>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</si>
  <si>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</si>
  <si>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</si>
  <si>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</si>
  <si>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</si>
  <si>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</si>
  <si>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</si>
  <si>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</si>
  <si>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</si>
  <si>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</si>
  <si>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</si>
  <si>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</si>
  <si>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</si>
  <si>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</si>
  <si>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</si>
  <si>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</si>
  <si>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</si>
  <si>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</si>
  <si>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</si>
  <si>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</si>
  <si>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</si>
  <si>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</si>
  <si>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</si>
  <si>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</si>
  <si>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</si>
  <si>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</si>
  <si>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</si>
  <si>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</si>
  <si>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</si>
  <si>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</si>
  <si>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</si>
  <si>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</si>
  <si>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</si>
  <si>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</si>
  <si>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</si>
  <si>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</si>
  <si>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</si>
  <si>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</si>
  <si>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</si>
  <si>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</si>
  <si>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</si>
  <si>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</si>
  <si>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</si>
  <si>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</si>
  <si>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</si>
  <si>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</si>
  <si>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</si>
  <si>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</si>
  <si>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</si>
  <si>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</si>
  <si>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</si>
  <si>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</si>
  <si>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</si>
  <si>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</si>
  <si>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</si>
  <si>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</si>
  <si>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</si>
  <si>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</si>
  <si>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</si>
  <si>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</si>
  <si>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</si>
  <si>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</si>
  <si>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</si>
  <si>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</si>
  <si>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</si>
  <si>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</si>
  <si>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</si>
  <si>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</si>
  <si>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</si>
  <si>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</si>
  <si>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</si>
  <si>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</si>
  <si>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</si>
  <si>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</si>
  <si>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</si>
  <si>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</si>
  <si>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</si>
  <si>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</si>
  <si>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</si>
  <si>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</si>
  <si>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</si>
  <si>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</si>
  <si>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</si>
  <si>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</si>
  <si>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</si>
  <si>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</si>
  <si>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</si>
  <si>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</si>
  <si>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</si>
  <si>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</si>
  <si>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</si>
  <si>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</si>
  <si>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</si>
  <si>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</si>
  <si>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</si>
  <si>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</si>
  <si>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</si>
  <si>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</si>
  <si>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</si>
  <si>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</si>
  <si>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</si>
  <si>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</si>
  <si>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</si>
  <si>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</si>
  <si>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</si>
  <si>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</si>
  <si>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</si>
  <si>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</si>
  <si>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</si>
  <si>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</si>
  <si>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</si>
  <si>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</si>
  <si>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</si>
  <si>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</si>
  <si>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</si>
  <si>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</si>
  <si>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</si>
  <si>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</si>
  <si>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</si>
  <si>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</si>
  <si>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</si>
  <si>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</si>
  <si>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</si>
  <si>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</si>
  <si>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</si>
  <si>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</si>
  <si>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</si>
  <si>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</si>
  <si>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</si>
  <si>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</si>
  <si>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</si>
  <si>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</si>
  <si>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</si>
  <si>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</si>
  <si>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</si>
  <si>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</si>
  <si>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</si>
  <si>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</si>
  <si>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</si>
  <si>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</si>
  <si>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</si>
  <si>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</si>
  <si>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</si>
  <si>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</si>
  <si>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</si>
  <si>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</si>
  <si>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</si>
  <si>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</si>
  <si>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</si>
  <si>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</si>
  <si>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</si>
  <si>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</si>
  <si>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</si>
  <si>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</si>
  <si>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</si>
  <si>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</si>
  <si>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</si>
  <si>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</si>
  <si>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</si>
  <si>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</si>
  <si>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</si>
  <si>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</si>
  <si>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</si>
  <si>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</si>
  <si>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</si>
  <si>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</si>
  <si>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</si>
  <si>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</si>
  <si>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</si>
  <si>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</si>
  <si>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</si>
  <si>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</si>
  <si>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</si>
  <si>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</si>
  <si>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</si>
  <si>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</si>
  <si>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</si>
  <si>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</si>
  <si>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</si>
  <si>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</si>
  <si>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</si>
  <si>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</si>
  <si>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</si>
  <si>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</si>
  <si>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</si>
  <si>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</si>
  <si>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</si>
  <si>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</si>
  <si>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</si>
  <si>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</si>
  <si>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</si>
  <si>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</si>
  <si>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</si>
  <si>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</si>
  <si>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</si>
  <si>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</si>
  <si>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</si>
  <si>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</si>
  <si>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</si>
  <si>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</si>
  <si>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</si>
  <si>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</si>
  <si>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</si>
  <si>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</si>
  <si>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</si>
  <si>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</si>
  <si>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</si>
  <si>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</si>
  <si>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</si>
  <si>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</si>
  <si>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</si>
  <si>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</si>
  <si>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</si>
  <si>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</si>
  <si>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</si>
  <si>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</si>
  <si>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</si>
  <si>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</si>
  <si>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</si>
  <si>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</si>
  <si>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</si>
  <si>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</si>
  <si>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</si>
  <si>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</si>
  <si>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</si>
  <si>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</si>
  <si>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</si>
  <si>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</si>
  <si>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</si>
  <si>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</si>
  <si>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</si>
  <si>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</si>
  <si>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</si>
  <si>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</si>
  <si>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</si>
  <si>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</si>
  <si>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</si>
  <si>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</si>
  <si>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</si>
  <si>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</si>
  <si>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</si>
  <si>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</si>
  <si>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</si>
  <si>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</si>
  <si>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</si>
  <si>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</si>
  <si>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</si>
  <si>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</si>
  <si>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</si>
  <si>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</si>
  <si>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</si>
  <si>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</si>
  <si>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</si>
  <si>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</si>
  <si>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</si>
  <si>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</si>
  <si>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</si>
  <si>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</si>
  <si>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</si>
  <si>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</si>
  <si>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</si>
  <si>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</si>
  <si>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</si>
  <si>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</si>
  <si>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</si>
  <si>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</si>
  <si>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</si>
  <si>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</si>
  <si>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</si>
  <si>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</si>
  <si>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</si>
  <si>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</si>
  <si>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</si>
  <si>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</si>
  <si>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</si>
  <si>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</si>
  <si>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</si>
  <si>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</si>
  <si>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</si>
  <si>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</si>
  <si>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</si>
  <si>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</si>
  <si>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</si>
  <si>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</si>
  <si>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</si>
  <si>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</si>
  <si>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</si>
  <si>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</si>
  <si>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</si>
  <si>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</si>
  <si>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</si>
  <si>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</si>
  <si>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</si>
  <si>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</si>
  <si>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</si>
  <si>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</si>
  <si>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</si>
  <si>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</si>
  <si>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</si>
  <si>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</si>
  <si>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</si>
  <si>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</si>
  <si>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</si>
  <si>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</si>
  <si>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</si>
  <si>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</si>
  <si>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</si>
  <si>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</si>
  <si>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</si>
  <si>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</si>
  <si>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</si>
  <si>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</si>
  <si>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</si>
  <si>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</si>
  <si>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</si>
  <si>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</si>
  <si>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</si>
  <si>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</si>
  <si>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</si>
  <si>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</si>
  <si>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</si>
  <si>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</si>
  <si>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</si>
  <si>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</si>
  <si>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</si>
  <si>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</si>
  <si>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</si>
  <si>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</si>
  <si>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</si>
  <si>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</si>
  <si>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</si>
  <si>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</si>
  <si>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</si>
  <si>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</si>
  <si>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</si>
  <si>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</si>
  <si>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</si>
  <si>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</si>
  <si>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</si>
  <si>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</si>
  <si>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</si>
  <si>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</si>
  <si>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</si>
  <si>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</si>
  <si>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</si>
  <si>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</si>
  <si>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</si>
  <si>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</si>
  <si>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</si>
  <si>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</si>
  <si>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</si>
  <si>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</si>
  <si>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</si>
  <si>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</si>
  <si>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</si>
  <si>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</si>
  <si>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</si>
  <si>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</si>
  <si>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</si>
  <si>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</si>
  <si>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</si>
  <si>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</si>
  <si>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</si>
  <si>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</si>
  <si>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</si>
  <si>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</si>
  <si>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</si>
  <si>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</si>
  <si>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</si>
  <si>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</si>
  <si>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</si>
  <si>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</si>
  <si>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</si>
  <si>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</si>
  <si>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</si>
  <si>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</si>
  <si>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</si>
  <si>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</si>
  <si>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</si>
  <si>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</si>
  <si>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</si>
  <si>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</si>
  <si>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</si>
  <si>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</si>
  <si>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</si>
  <si>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</si>
  <si>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</si>
  <si>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</si>
  <si>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</si>
  <si>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</si>
  <si>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</si>
  <si>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</si>
  <si>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</si>
  <si>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</si>
  <si>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</si>
  <si>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</si>
  <si>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</si>
  <si>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</si>
  <si>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</si>
  <si>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</si>
  <si>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</si>
  <si>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</si>
  <si>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</si>
  <si>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</si>
  <si>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</si>
  <si>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</si>
  <si>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</si>
  <si>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</si>
  <si>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</si>
  <si>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</si>
  <si>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</si>
  <si>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</si>
  <si>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</si>
  <si>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</si>
  <si>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</si>
  <si>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</si>
  <si>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</si>
  <si>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</si>
  <si>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</si>
  <si>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</si>
  <si>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</si>
  <si>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</si>
  <si>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</si>
  <si>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</si>
  <si>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</si>
  <si>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</si>
  <si>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</si>
  <si>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</si>
  <si>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</si>
  <si>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</si>
  <si>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</si>
  <si>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</si>
  <si>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</si>
  <si>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</si>
  <si>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</si>
  <si>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</si>
  <si>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</si>
  <si>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</si>
  <si>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</si>
  <si>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</si>
  <si>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</si>
  <si>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</si>
  <si>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</si>
  <si>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</si>
  <si>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</si>
  <si>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</si>
  <si>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</si>
  <si>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</si>
  <si>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</si>
  <si>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</si>
  <si>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</si>
  <si>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</si>
  <si>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</si>
  <si>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</si>
  <si>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</si>
  <si>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</si>
  <si>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</si>
  <si>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</si>
  <si>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</si>
  <si>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</si>
  <si>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</si>
  <si>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</si>
  <si>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</si>
  <si>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</si>
  <si>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</si>
  <si>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</si>
  <si>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</si>
  <si>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</si>
  <si>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</si>
  <si>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</si>
  <si>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</si>
  <si>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</si>
  <si>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</si>
  <si>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</si>
  <si>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</si>
  <si>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</si>
  <si>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</si>
  <si>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</si>
  <si>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</si>
  <si>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</si>
  <si>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</si>
  <si>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</si>
  <si>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</si>
  <si>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</si>
  <si>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</si>
  <si>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</si>
  <si>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</si>
  <si>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</si>
  <si>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</si>
  <si>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</si>
  <si>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</si>
  <si>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</si>
  <si>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</si>
  <si>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</si>
  <si>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</si>
  <si>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</si>
  <si>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</si>
  <si>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</si>
  <si>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</si>
  <si>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</si>
  <si>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</si>
  <si>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</si>
  <si>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</si>
  <si>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</si>
  <si>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</si>
  <si>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</si>
  <si>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</si>
  <si>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</si>
  <si>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</si>
  <si>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</si>
  <si>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</si>
  <si>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</si>
  <si>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</si>
  <si>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</si>
  <si>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</si>
  <si>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</si>
  <si>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</si>
  <si>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</si>
  <si>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</si>
  <si>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</si>
  <si>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</si>
  <si>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</si>
  <si>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</si>
  <si>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</si>
  <si>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</si>
  <si>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</si>
  <si>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</si>
  <si>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</si>
  <si>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</si>
  <si>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</si>
  <si>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</si>
  <si>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</si>
  <si>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</si>
  <si>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</si>
  <si>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</si>
  <si>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</si>
  <si>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</si>
  <si>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</si>
  <si>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</si>
  <si>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</si>
  <si>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</si>
  <si>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</si>
  <si>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</si>
  <si>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</si>
  <si>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</si>
  <si>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</si>
  <si>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</si>
  <si>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</si>
  <si>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</si>
  <si>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</si>
  <si>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</si>
  <si>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</si>
  <si>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</si>
  <si>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</si>
  <si>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</si>
  <si>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</si>
  <si>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</si>
  <si>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</si>
  <si>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</si>
  <si>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</si>
  <si>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</si>
  <si>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</si>
  <si>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</si>
  <si>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</si>
  <si>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</si>
  <si>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</si>
  <si>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</si>
  <si>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</si>
  <si>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</si>
  <si>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</si>
  <si>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</si>
  <si>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</si>
  <si>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</si>
  <si>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</si>
  <si>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</si>
  <si>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</si>
  <si>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</si>
  <si>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</si>
  <si>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</si>
  <si>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</si>
  <si>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</si>
  <si>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</si>
  <si>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</si>
  <si>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</si>
  <si>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</si>
  <si>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</si>
  <si>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</si>
  <si>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</si>
  <si>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</si>
  <si>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</si>
  <si>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</si>
  <si>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</si>
  <si>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</si>
  <si>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</si>
  <si>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</si>
  <si>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</si>
  <si>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</si>
  <si>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</si>
  <si>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</si>
  <si>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</si>
  <si>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</si>
  <si>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</si>
  <si>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</si>
  <si>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</si>
  <si>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</si>
  <si>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</si>
  <si>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</si>
  <si>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</si>
  <si>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</si>
  <si>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</si>
  <si>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</si>
  <si>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</si>
  <si>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</si>
  <si>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</si>
  <si>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</si>
  <si>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</si>
  <si>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</si>
  <si>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</si>
  <si>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</si>
  <si>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</si>
  <si>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</si>
  <si>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</si>
  <si>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</si>
  <si>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</si>
  <si>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</si>
  <si>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</si>
  <si>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</si>
  <si>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</si>
  <si>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</si>
  <si>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</si>
  <si>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</si>
  <si>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</si>
  <si>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</si>
  <si>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</si>
  <si>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</si>
  <si>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</si>
  <si>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</si>
  <si>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</si>
  <si>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</si>
  <si>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</si>
  <si>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</si>
  <si>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</si>
  <si>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</si>
  <si>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</si>
  <si>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</si>
  <si>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</si>
  <si>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</si>
  <si>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</si>
  <si>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</si>
  <si>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</si>
  <si>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</si>
  <si>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</si>
  <si>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</si>
  <si>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</si>
  <si>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</si>
  <si>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</si>
  <si>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</si>
  <si>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</si>
  <si>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</si>
  <si>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</si>
  <si>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</si>
  <si>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</si>
  <si>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</si>
  <si>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</si>
  <si>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</si>
  <si>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</si>
  <si>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</si>
  <si>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</si>
  <si>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</si>
  <si>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</si>
  <si>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</si>
  <si>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</si>
  <si>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</si>
  <si>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</si>
  <si>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</si>
  <si>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</si>
  <si>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</si>
  <si>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</si>
  <si>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</si>
  <si>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</si>
  <si>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</si>
  <si>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</si>
  <si>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</si>
  <si>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</si>
  <si>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</si>
  <si>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</si>
  <si>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</si>
  <si>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</si>
  <si>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</si>
  <si>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</si>
  <si>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</si>
  <si>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</si>
  <si>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</si>
  <si>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</si>
  <si>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</si>
  <si>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</si>
  <si>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</si>
  <si>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</si>
  <si>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</si>
  <si>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</si>
  <si>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</si>
  <si>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</si>
  <si>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</si>
  <si>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</si>
  <si>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</si>
  <si>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</si>
  <si>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</si>
  <si>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</si>
  <si>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</si>
  <si>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</si>
  <si>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</si>
  <si>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</si>
  <si>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</si>
  <si>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</si>
  <si>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</si>
  <si>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</si>
  <si>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</si>
  <si>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</si>
  <si>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</si>
  <si>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</si>
  <si>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</si>
  <si>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</si>
  <si>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</si>
  <si>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</si>
  <si>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</si>
  <si>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</si>
  <si>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</si>
  <si>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</si>
  <si>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</si>
  <si>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</si>
  <si>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</si>
  <si>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</si>
  <si>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</si>
  <si>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</si>
  <si>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</si>
  <si>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</si>
  <si>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</si>
  <si>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</si>
  <si>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</si>
  <si>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</si>
  <si>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</si>
  <si>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</si>
  <si>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</si>
  <si>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</si>
  <si>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</si>
  <si>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</si>
  <si>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</si>
  <si>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</si>
  <si>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</si>
  <si>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</si>
  <si>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</si>
  <si>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</si>
  <si>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</si>
  <si>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</si>
  <si>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</si>
  <si>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</si>
  <si>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</si>
  <si>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</si>
  <si>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</si>
  <si>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</si>
  <si>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</si>
  <si>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</si>
  <si>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</si>
  <si>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</si>
  <si>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</si>
  <si>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</si>
  <si>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</si>
  <si>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</si>
  <si>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</si>
  <si>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</si>
  <si>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</si>
  <si>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</si>
  <si>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</si>
  <si>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</si>
  <si>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</si>
  <si>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</si>
  <si>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</si>
  <si>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</si>
  <si>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</si>
  <si>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</si>
  <si>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</si>
  <si>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</si>
  <si>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</si>
  <si>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</si>
  <si>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</si>
  <si>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</si>
  <si>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</si>
  <si>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</si>
  <si>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</si>
  <si>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</si>
  <si>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</si>
  <si>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</si>
  <si>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</si>
  <si>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</si>
  <si>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</si>
  <si>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</si>
  <si>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</si>
  <si>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</si>
  <si>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</si>
  <si>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</si>
  <si>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</si>
  <si>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</si>
  <si>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</si>
  <si>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</si>
  <si>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</si>
  <si>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</si>
  <si>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</si>
  <si>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</si>
  <si>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</si>
  <si>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</si>
  <si>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</si>
  <si>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</si>
  <si>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</si>
  <si>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</si>
  <si>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</si>
  <si>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</si>
  <si>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</si>
  <si>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</si>
  <si>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</si>
  <si>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</si>
  <si>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</si>
  <si>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</si>
  <si>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</si>
  <si>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</si>
  <si>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</si>
  <si>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</si>
  <si>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</si>
  <si>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</si>
  <si>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</si>
  <si>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</si>
  <si>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</si>
  <si>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</si>
  <si>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</si>
  <si>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</si>
  <si>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</si>
  <si>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</si>
  <si>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</si>
  <si>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</si>
  <si>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</si>
  <si>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</si>
  <si>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</si>
  <si>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</si>
  <si>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</si>
  <si>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</si>
  <si>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</si>
  <si>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</si>
  <si>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</si>
  <si>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</si>
  <si>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</si>
  <si>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</si>
  <si>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</si>
  <si>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</si>
  <si>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</si>
  <si>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</si>
  <si>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</si>
  <si>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</si>
  <si>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</si>
  <si>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</si>
  <si>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</si>
  <si>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</si>
  <si>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</si>
  <si>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</si>
  <si>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</si>
  <si>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</si>
  <si>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</si>
  <si>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</si>
  <si>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</si>
  <si>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</si>
  <si>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</si>
  <si>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</si>
  <si>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</si>
  <si>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</si>
  <si>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</si>
  <si>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</si>
  <si>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</si>
  <si>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</si>
  <si>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</si>
  <si>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</si>
  <si>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</si>
  <si>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</si>
  <si>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</si>
  <si>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</si>
  <si>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</si>
  <si>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</si>
  <si>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</si>
  <si>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</si>
  <si>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</si>
  <si>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</si>
  <si>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</si>
  <si>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</si>
  <si>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</si>
  <si>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</si>
  <si>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</si>
  <si>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</si>
  <si>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</si>
  <si>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</si>
  <si>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</si>
  <si>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</si>
  <si>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</si>
  <si>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</si>
  <si>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</si>
  <si>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</si>
  <si>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</si>
  <si>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</si>
  <si>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</si>
  <si>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</si>
  <si>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</si>
  <si>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</si>
  <si>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</si>
  <si>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</si>
  <si>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</si>
  <si>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</si>
  <si>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</si>
  <si>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</si>
  <si>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</si>
  <si>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</si>
  <si>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</si>
  <si>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</si>
  <si>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</si>
  <si>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</si>
  <si>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</si>
  <si>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</si>
  <si>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</si>
  <si>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</si>
  <si>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</si>
  <si>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</si>
  <si>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</si>
  <si>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</si>
  <si>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</si>
  <si>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</si>
  <si>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</si>
  <si>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</si>
  <si>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</si>
  <si>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</si>
  <si>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</si>
  <si>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</si>
  <si>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</si>
  <si>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</si>
  <si>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</si>
  <si>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</si>
  <si>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</si>
  <si>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</si>
  <si>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</si>
  <si>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</si>
  <si>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</si>
  <si>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</si>
  <si>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</si>
  <si>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</si>
  <si>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</si>
  <si>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</si>
  <si>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</si>
  <si>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</si>
  <si>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</si>
  <si>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</si>
  <si>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</si>
  <si>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</si>
  <si>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</si>
  <si>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</si>
  <si>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</si>
  <si>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</si>
  <si>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</si>
  <si>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</si>
  <si>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</si>
  <si>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</si>
  <si>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</si>
  <si>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</si>
  <si>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</si>
  <si>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</si>
  <si>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</si>
  <si>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</si>
  <si>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</si>
  <si>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</si>
  <si>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</si>
  <si>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</si>
  <si>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</si>
  <si>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</si>
  <si>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</si>
  <si>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</si>
  <si>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</si>
  <si>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</si>
  <si>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</si>
  <si>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</si>
  <si>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</si>
  <si>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</si>
  <si>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</si>
  <si>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</si>
  <si>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</si>
  <si>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</si>
  <si>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</si>
  <si>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</si>
  <si>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</si>
  <si>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</si>
  <si>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</si>
  <si>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</si>
  <si>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</si>
  <si>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</si>
  <si>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</si>
  <si>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</si>
  <si>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</si>
  <si>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</si>
  <si>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</si>
  <si>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</si>
  <si>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</si>
  <si>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</si>
  <si>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</si>
  <si>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</si>
  <si>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</si>
  <si>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</si>
  <si>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</si>
  <si>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</si>
  <si>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</si>
  <si>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</si>
  <si>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</si>
  <si>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</si>
  <si>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</si>
  <si>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</si>
  <si>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</si>
  <si>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</si>
  <si>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</si>
  <si>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</si>
  <si>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</si>
  <si>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</si>
  <si>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</si>
  <si>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</si>
  <si>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</si>
  <si>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</si>
  <si>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</si>
  <si>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</si>
  <si>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</si>
  <si>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</si>
  <si>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</si>
  <si>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</si>
  <si>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</si>
  <si>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</si>
  <si>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</si>
  <si>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</si>
  <si>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</si>
  <si>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</si>
  <si>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</si>
  <si>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</si>
  <si>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</si>
  <si>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</si>
  <si>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</si>
  <si>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</si>
  <si>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</si>
  <si>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</si>
  <si>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</si>
  <si>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</si>
  <si>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</si>
  <si>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</si>
  <si>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</si>
  <si>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</si>
  <si>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</si>
  <si>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</si>
  <si>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</si>
  <si>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</si>
  <si>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</si>
  <si>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</si>
  <si>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</si>
  <si>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</si>
  <si>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</si>
  <si>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</si>
  <si>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</si>
  <si>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</si>
  <si>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</si>
  <si>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</si>
  <si>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</si>
  <si>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</si>
  <si>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</si>
  <si>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</si>
  <si>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</si>
  <si>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</si>
  <si>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</si>
  <si>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</si>
  <si>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</si>
  <si>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</si>
  <si>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</si>
  <si>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</si>
  <si>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</si>
  <si>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</si>
  <si>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</si>
  <si>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</si>
  <si>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</si>
  <si>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</si>
  <si>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</si>
  <si>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</si>
  <si>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</si>
  <si>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</si>
  <si>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</si>
  <si>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</si>
  <si>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</si>
  <si>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</si>
  <si>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</si>
  <si>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</si>
  <si>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</si>
  <si>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</si>
  <si>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</si>
  <si>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</si>
  <si>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</si>
  <si>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</si>
  <si>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</si>
  <si>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</si>
  <si>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</si>
  <si>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</si>
  <si>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</si>
  <si>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</si>
  <si>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</si>
  <si>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</si>
  <si>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</si>
  <si>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</si>
  <si>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</si>
  <si>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</si>
  <si>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</si>
  <si>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</si>
  <si>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</si>
  <si>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</si>
  <si>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</si>
  <si>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</si>
  <si>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</si>
  <si>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</si>
  <si>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</si>
  <si>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</si>
  <si>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</si>
  <si>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</si>
  <si>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</si>
  <si>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</si>
  <si>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</si>
  <si>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</si>
  <si>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</si>
  <si>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</si>
  <si>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</si>
  <si>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</si>
  <si>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</si>
  <si>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</si>
  <si>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</si>
  <si>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</si>
  <si>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</si>
  <si>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</si>
  <si>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</si>
  <si>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</si>
  <si>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</si>
  <si>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</si>
  <si>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</si>
  <si>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</si>
  <si>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</si>
  <si>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</si>
  <si>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</si>
  <si>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</si>
  <si>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</si>
  <si>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</si>
  <si>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</si>
  <si>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</si>
  <si>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</si>
  <si>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</si>
  <si>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</si>
  <si>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</si>
  <si>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</si>
  <si>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</si>
  <si>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</si>
  <si>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</si>
  <si>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</si>
  <si>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</si>
  <si>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</si>
  <si>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</si>
  <si>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</si>
  <si>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</si>
  <si>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</si>
  <si>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</si>
  <si>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</si>
  <si>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</si>
  <si>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</si>
  <si>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</si>
  <si>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</si>
  <si>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</si>
  <si>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</si>
  <si>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</si>
  <si>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</si>
  <si>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</si>
  <si>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</si>
  <si>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</si>
  <si>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</si>
  <si>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</si>
  <si>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</si>
  <si>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</si>
  <si>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</si>
  <si>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</si>
  <si>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</si>
  <si>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</si>
  <si>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</si>
  <si>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</si>
  <si>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</si>
  <si>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</si>
  <si>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</si>
  <si>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</si>
  <si>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</si>
  <si>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</si>
  <si>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</si>
  <si>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</si>
  <si>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</si>
  <si>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</si>
  <si>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</si>
  <si>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</si>
  <si>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</si>
  <si>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</si>
  <si>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</si>
  <si>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</si>
  <si>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</si>
  <si>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</si>
  <si>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</si>
  <si>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</si>
  <si>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</si>
  <si>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</si>
  <si>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</si>
  <si>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</si>
  <si>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</si>
  <si>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</si>
  <si>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</si>
  <si>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</si>
  <si>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</si>
  <si>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</si>
  <si>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</si>
  <si>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</si>
  <si>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</si>
  <si>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</si>
  <si>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</si>
  <si>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</si>
  <si>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</si>
  <si>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</si>
  <si>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</si>
  <si>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</si>
  <si>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</si>
  <si>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</si>
  <si>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</si>
  <si>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</si>
  <si>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</si>
  <si>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</si>
  <si>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</si>
  <si>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</si>
  <si>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</si>
  <si>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</si>
  <si>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</si>
  <si>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</si>
  <si>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</si>
  <si>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</si>
  <si>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</si>
  <si>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</si>
  <si>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</si>
  <si>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</si>
  <si>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</si>
  <si>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</si>
  <si>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</si>
  <si>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</si>
  <si>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</si>
  <si>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</si>
  <si>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</si>
  <si>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</si>
  <si>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</si>
  <si>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</si>
  <si>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</si>
  <si>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</si>
  <si>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</si>
  <si>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</si>
  <si>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</si>
  <si>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</si>
  <si>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</si>
  <si>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</si>
  <si>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</si>
  <si>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</si>
  <si>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</si>
  <si>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</si>
  <si>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</si>
  <si>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</si>
  <si>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</si>
  <si>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</si>
  <si>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</si>
  <si>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</si>
  <si>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</si>
  <si>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</si>
  <si>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</si>
  <si>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</si>
  <si>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</si>
  <si>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</si>
  <si>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</si>
  <si>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</si>
  <si>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</si>
  <si>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</si>
  <si>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</si>
  <si>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</si>
  <si>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</si>
  <si>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</si>
  <si>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</si>
  <si>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</si>
  <si>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</si>
  <si>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</si>
  <si>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</si>
  <si>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</si>
  <si>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</si>
  <si>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</si>
  <si>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</si>
  <si>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</si>
  <si>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</si>
  <si>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</si>
  <si>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</si>
  <si>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</si>
  <si>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</si>
  <si>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</si>
  <si>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</si>
  <si>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</si>
  <si>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</si>
  <si>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</si>
  <si>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</si>
  <si>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</si>
  <si>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</si>
  <si>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</si>
  <si>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</si>
  <si>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</si>
  <si>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</si>
  <si>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</si>
  <si>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</si>
  <si>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</si>
  <si>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</si>
  <si>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</si>
  <si>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</si>
  <si>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</si>
  <si>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</si>
  <si>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</si>
  <si>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</si>
  <si>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</si>
  <si>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</si>
  <si>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</si>
  <si>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</si>
  <si>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</si>
  <si>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</si>
  <si>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</si>
  <si>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</si>
  <si>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</si>
  <si>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</si>
  <si>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</si>
  <si>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</si>
  <si>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</si>
  <si>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</si>
  <si>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</si>
  <si>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</si>
  <si>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</si>
  <si>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</si>
  <si>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</si>
  <si>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</si>
  <si>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</si>
  <si>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</si>
  <si>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</si>
  <si>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</si>
  <si>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</si>
  <si>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</si>
  <si>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</si>
  <si>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</si>
  <si>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</si>
  <si>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</si>
  <si>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</si>
  <si>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</si>
  <si>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</si>
  <si>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</si>
  <si>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</si>
  <si>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</si>
  <si>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</si>
  <si>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</si>
  <si>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</si>
  <si>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</si>
  <si>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</si>
  <si>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</si>
  <si>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</si>
  <si>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</si>
  <si>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</si>
  <si>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</si>
  <si>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</si>
  <si>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</si>
  <si>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</si>
  <si>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</si>
  <si>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</si>
  <si>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</si>
  <si>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</si>
  <si>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</si>
  <si>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</si>
  <si>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</si>
  <si>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</si>
  <si>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</si>
  <si>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</si>
  <si>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</si>
  <si>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</si>
  <si>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</si>
  <si>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</si>
  <si>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</si>
  <si>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</si>
  <si>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</si>
  <si>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</si>
  <si>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</si>
  <si>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</si>
  <si>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</si>
  <si>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</si>
  <si>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</si>
  <si>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</si>
  <si>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</si>
  <si>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</si>
  <si>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</si>
  <si>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</si>
  <si>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</si>
  <si>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</si>
  <si>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</si>
  <si>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</si>
  <si>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</si>
  <si>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</si>
  <si>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</si>
  <si>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</si>
  <si>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</si>
  <si>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</si>
  <si>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</si>
  <si>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</si>
  <si>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</si>
  <si>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</si>
  <si>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</si>
  <si>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</si>
  <si>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</si>
  <si>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</si>
  <si>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</si>
  <si>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</si>
  <si>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</si>
  <si>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</si>
  <si>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</si>
  <si>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</si>
  <si>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</si>
  <si>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</si>
  <si>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</si>
  <si>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</si>
  <si>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</si>
  <si>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</si>
  <si>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</si>
  <si>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</si>
  <si>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</si>
  <si>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</si>
  <si>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</si>
  <si>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</si>
  <si>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</si>
  <si>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</si>
  <si>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</si>
  <si>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</si>
  <si>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</si>
  <si>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</si>
  <si>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</si>
  <si>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</si>
  <si>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</si>
  <si>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</si>
  <si>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</si>
  <si>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</si>
  <si>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</si>
  <si>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</si>
  <si>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</si>
  <si>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</si>
  <si>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</si>
  <si>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</si>
  <si>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</si>
  <si>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</si>
  <si>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</si>
  <si>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</si>
  <si>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</si>
  <si>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</si>
  <si>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</si>
  <si>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</si>
  <si>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</si>
  <si>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</si>
  <si>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</si>
  <si>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</si>
  <si>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</si>
  <si>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</si>
  <si>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</si>
  <si>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</si>
  <si>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</si>
  <si>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</si>
  <si>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</si>
  <si>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</si>
  <si>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</si>
  <si>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</si>
  <si>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</si>
  <si>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</si>
  <si>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</si>
  <si>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</si>
  <si>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</si>
  <si>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</si>
  <si>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</si>
  <si>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</si>
  <si>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</si>
  <si>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</si>
  <si>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</si>
  <si>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</si>
  <si>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</si>
  <si>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</si>
  <si>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</si>
  <si>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</si>
  <si>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</si>
  <si>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</si>
  <si>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</si>
  <si>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</si>
  <si>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</si>
  <si>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</si>
  <si>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</si>
  <si>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</si>
  <si>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</si>
  <si>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</si>
  <si>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</si>
  <si>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</si>
  <si>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</si>
  <si>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</si>
  <si>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</si>
  <si>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</si>
  <si>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</si>
  <si>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</si>
  <si>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</si>
  <si>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</si>
  <si>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</si>
  <si>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</si>
  <si>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</si>
  <si>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</si>
  <si>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</si>
  <si>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</si>
  <si>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</si>
  <si>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</si>
  <si>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</si>
  <si>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</si>
  <si>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</si>
  <si>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</si>
  <si>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</si>
  <si>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</si>
  <si>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</si>
  <si>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</si>
  <si>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</si>
  <si>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</si>
  <si>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</si>
  <si>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</si>
  <si>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</si>
  <si>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</si>
  <si>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</si>
  <si>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</si>
  <si>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</si>
  <si>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</si>
  <si>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</si>
  <si>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</si>
  <si>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</si>
  <si>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</si>
  <si>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</si>
  <si>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</si>
  <si>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</si>
  <si>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</si>
  <si>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</si>
  <si>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</si>
  <si>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</si>
  <si>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</si>
  <si>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</si>
  <si>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</si>
  <si>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</si>
  <si>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</si>
  <si>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</si>
  <si>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</si>
  <si>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</si>
  <si>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</si>
  <si>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</si>
  <si>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</si>
  <si>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</si>
  <si>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</si>
  <si>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</si>
  <si>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</si>
  <si>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</si>
  <si>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</si>
  <si>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</si>
  <si>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</si>
  <si>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</si>
  <si>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</si>
  <si>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</si>
  <si>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</si>
  <si>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</si>
  <si>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</si>
  <si>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</si>
  <si>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</si>
  <si>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</si>
  <si>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</si>
  <si>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</si>
  <si>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</si>
  <si>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</si>
  <si>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</si>
  <si>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</si>
  <si>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</si>
  <si>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</si>
  <si>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</si>
  <si>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</si>
  <si>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</si>
  <si>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</si>
  <si>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</si>
  <si>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</si>
  <si>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</si>
  <si>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</si>
  <si>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</si>
  <si>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</si>
  <si>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</si>
  <si>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</si>
  <si>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</si>
  <si>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</si>
  <si>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</si>
  <si>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</si>
  <si>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</si>
  <si>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</si>
  <si>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</si>
  <si>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</si>
  <si>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</si>
  <si>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</si>
  <si>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</si>
  <si>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</si>
  <si>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</si>
  <si>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</si>
  <si>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</si>
  <si>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</si>
  <si>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</si>
  <si>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</si>
  <si>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</si>
  <si>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</si>
  <si>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</si>
  <si>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</si>
  <si>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</si>
  <si>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</si>
  <si>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</si>
  <si>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</si>
  <si>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</si>
  <si>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</si>
  <si>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</si>
  <si>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</si>
  <si>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</si>
  <si>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</si>
  <si>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</si>
  <si>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</si>
  <si>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</si>
  <si>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</si>
  <si>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</si>
  <si>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</si>
  <si>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</si>
  <si>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</si>
  <si>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</si>
  <si>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</si>
  <si>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</si>
  <si>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</si>
  <si>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</si>
  <si>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</si>
  <si>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</si>
  <si>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</si>
  <si>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</si>
  <si>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</si>
  <si>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</si>
  <si>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</si>
  <si>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</si>
  <si>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</si>
  <si>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</si>
  <si>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</si>
  <si>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</si>
  <si>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</si>
  <si>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</si>
  <si>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</si>
  <si>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</si>
  <si>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</si>
  <si>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</si>
  <si>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</si>
  <si>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</si>
  <si>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</si>
  <si>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</si>
  <si>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</si>
  <si>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</si>
  <si>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</si>
  <si>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</si>
  <si>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</si>
  <si>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</si>
  <si>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</si>
  <si>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</si>
  <si>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</si>
  <si>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</si>
  <si>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</si>
  <si>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</si>
  <si>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</si>
  <si>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</si>
  <si>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</si>
  <si>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</si>
  <si>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</si>
  <si>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</si>
  <si>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</si>
  <si>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</si>
  <si>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</si>
  <si>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</si>
  <si>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</si>
  <si>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</si>
  <si>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</si>
  <si>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</si>
  <si>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</si>
  <si>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</si>
  <si>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</si>
  <si>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</si>
  <si>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</si>
  <si>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</si>
  <si>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</si>
  <si>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</si>
  <si>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</si>
  <si>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</si>
  <si>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</si>
  <si>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</si>
  <si>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</si>
  <si>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</si>
  <si>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</si>
  <si>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</si>
  <si>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</si>
  <si>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</si>
  <si>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</si>
  <si>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</si>
  <si>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</si>
  <si>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</si>
  <si>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</si>
  <si>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</si>
  <si>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</si>
  <si>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</si>
  <si>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</si>
  <si>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</si>
  <si>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</si>
  <si>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</si>
  <si>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</si>
  <si>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</si>
  <si>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</si>
  <si>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</si>
  <si>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</si>
  <si>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</si>
  <si>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</si>
  <si>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</si>
  <si>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</si>
  <si>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</si>
  <si>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</si>
  <si>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</si>
  <si>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</si>
  <si>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</si>
  <si>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</si>
  <si>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</si>
  <si>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</si>
  <si>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</si>
  <si>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</si>
  <si>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</si>
  <si>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</si>
  <si>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</si>
  <si>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</si>
  <si>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</si>
  <si>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</si>
  <si>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</si>
  <si>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</si>
  <si>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</si>
  <si>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</si>
  <si>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</si>
  <si>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</si>
  <si>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</si>
  <si>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</si>
  <si>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</si>
  <si>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</si>
  <si>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</si>
  <si>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</si>
  <si>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</si>
  <si>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</si>
  <si>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</si>
  <si>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</si>
  <si>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</si>
  <si>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</si>
  <si>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</si>
  <si>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</si>
  <si>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</si>
  <si>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</si>
  <si>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</si>
  <si>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</si>
  <si>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</si>
  <si>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</si>
  <si>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</si>
  <si>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</si>
  <si>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</si>
  <si>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</si>
  <si>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</si>
  <si>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</si>
  <si>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</si>
  <si>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</si>
  <si>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</si>
  <si>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</si>
  <si>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</si>
  <si>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</si>
  <si>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</si>
  <si>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</si>
  <si>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</si>
  <si>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</si>
  <si>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</si>
  <si>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</si>
  <si>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</si>
  <si>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</si>
  <si>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</si>
  <si>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</si>
  <si>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</si>
  <si>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</si>
  <si>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</si>
  <si>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</si>
  <si>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</si>
  <si>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</si>
  <si>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</si>
  <si>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</si>
  <si>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</si>
  <si>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</si>
  <si>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</si>
  <si>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</si>
  <si>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</si>
  <si>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</si>
  <si>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</si>
  <si>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</si>
  <si>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</si>
  <si>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</si>
  <si>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</si>
  <si>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</si>
  <si>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</si>
  <si>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</si>
  <si>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</si>
  <si>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</si>
  <si>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</si>
  <si>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</si>
  <si>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</si>
  <si>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</si>
  <si>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</si>
  <si>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</si>
  <si>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</si>
  <si>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</si>
  <si>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</si>
  <si>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</si>
  <si>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</si>
  <si>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Arc-Tronics, Inc.</t>
  </si>
  <si>
    <t>DUNS</t>
  </si>
  <si>
    <t>059428250</t>
  </si>
  <si>
    <t>Marla Spahic</t>
  </si>
  <si>
    <t>1150 Pagni Drive  Elk Grove Village, IL 60007</t>
  </si>
  <si>
    <t>marlas@arc-tronics.com</t>
  </si>
  <si>
    <t>847-979-6505</t>
  </si>
  <si>
    <t>C.E.O.</t>
  </si>
  <si>
    <t>Data collected through supply chain sources was used to support source of origin determinations.</t>
  </si>
  <si>
    <t>100%</t>
  </si>
  <si>
    <t>The entries that appear on the completed CMRT Smelter List tab are the result of Assent's Smelter Validation Process. The list only displays those facilities that are verified to be legitimate smelters or refiners of 3TGs, and have been reported by at least one of your suppliers.</t>
  </si>
  <si>
    <t>www.arc-tronics.com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</si>
</sst>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26">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11"/>
      <color theme="1"/>
      <name val="Calibri"/>
      <family val="3"/>
      <scheme val="minor"/>
    </font>
    <font>
      <sz val="11"/>
      <color theme="0"/>
      <name val="Calibri"/>
      <family val="3"/>
      <scheme val="minor"/>
    </font>
    <font>
      <sz val="11"/>
      <color rgb="FF9C0006"/>
      <name val="ＭＳ Ｐゴシック"/>
      <family val="3"/>
    </font>
    <font>
      <sz val="11"/>
      <color rgb="FF9C0006"/>
      <name val="Calibri"/>
      <family val="3"/>
      <scheme val="minor"/>
    </font>
    <font>
      <b/>
      <sz val="11"/>
      <color rgb="FFFA7D00"/>
      <name val="Calibri"/>
      <family val="3"/>
      <scheme val="minor"/>
    </font>
    <font>
      <b/>
      <sz val="11"/>
      <color theme="0"/>
      <name val="Calibri"/>
      <family val="3"/>
      <scheme val="minor"/>
    </font>
    <font>
      <i/>
      <sz val="11"/>
      <color rgb="FF7F7F7F"/>
      <name val="Calibri"/>
      <family val="3"/>
      <scheme val="minor"/>
    </font>
    <font>
      <sz val="11"/>
      <color rgb="FF006100"/>
      <name val="Calibri"/>
      <family val="3"/>
      <scheme val="minor"/>
    </font>
    <font>
      <b/>
      <sz val="15"/>
      <color theme="3"/>
      <name val="Calibri"/>
      <family val="3"/>
      <scheme val="minor"/>
    </font>
    <font>
      <b/>
      <sz val="13"/>
      <color theme="3"/>
      <name val="Calibri"/>
      <family val="3"/>
      <scheme val="minor"/>
    </font>
    <font>
      <b/>
      <sz val="11"/>
      <color theme="3"/>
      <name val="Calibri"/>
      <family val="3"/>
      <scheme val="minor"/>
    </font>
    <font>
      <u/>
      <sz val="11"/>
      <color theme="10"/>
      <name val="Calibri"/>
      <family val="3"/>
      <scheme val="minor"/>
    </font>
    <font>
      <u/>
      <sz val="12"/>
      <color theme="10"/>
      <name val="Calibri"/>
      <family val="3"/>
      <scheme val="minor"/>
    </font>
    <font>
      <sz val="11"/>
      <color rgb="FF3F3F76"/>
      <name val="Calibri"/>
      <family val="3"/>
      <scheme val="minor"/>
    </font>
    <font>
      <sz val="11"/>
      <color rgb="FFFA7D00"/>
      <name val="Calibri"/>
      <family val="3"/>
      <scheme val="minor"/>
    </font>
    <font>
      <sz val="11"/>
      <color rgb="FF9C6500"/>
      <name val="Calibri"/>
      <family val="3"/>
      <scheme val="minor"/>
    </font>
    <font>
      <sz val="10"/>
      <color theme="1"/>
      <name val="ＭＳ Ｐゴシック"/>
      <family val="3"/>
    </font>
    <font>
      <sz val="11"/>
      <color theme="1"/>
      <name val="ＭＳ Ｐゴシック"/>
      <family val="3"/>
    </font>
    <font>
      <sz val="12"/>
      <color theme="1"/>
      <name val="Calibri"/>
      <family val="3"/>
      <scheme val="minor"/>
    </font>
    <font>
      <b/>
      <sz val="11"/>
      <color rgb="FF3F3F3F"/>
      <name val="Calibri"/>
      <family val="3"/>
      <scheme val="minor"/>
    </font>
    <font>
      <sz val="18"/>
      <color theme="3"/>
      <name val="Cambria"/>
      <family val="3"/>
      <scheme val="major"/>
    </font>
    <font>
      <b/>
      <sz val="11"/>
      <color theme="1"/>
      <name val="Calibri"/>
      <family val="3"/>
      <scheme val="minor"/>
    </font>
    <font>
      <sz val="11"/>
      <color rgb="FFFF0000"/>
      <name val="Calibri"/>
      <family val="3"/>
      <scheme val="minor"/>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1137">
    <xf numFmtId="0" fontId="0" fillId="0" borderId="0"/>
    <xf numFmtId="0" fontId="56" fillId="2" borderId="0" applyNumberFormat="0" applyBorder="0" applyAlignment="0" applyProtection="0"/>
    <xf numFmtId="0" fontId="56" fillId="3" borderId="0" applyNumberFormat="0" applyBorder="0" applyAlignment="0" applyProtection="0"/>
    <xf numFmtId="0" fontId="56" fillId="4" borderId="0" applyNumberFormat="0" applyBorder="0" applyAlignment="0" applyProtection="0"/>
    <xf numFmtId="0" fontId="56" fillId="5" borderId="0" applyNumberFormat="0" applyBorder="0" applyAlignment="0" applyProtection="0"/>
    <xf numFmtId="0" fontId="56" fillId="6" borderId="0" applyNumberFormat="0" applyBorder="0" applyAlignment="0" applyProtection="0"/>
    <xf numFmtId="0" fontId="56" fillId="7" borderId="0" applyNumberFormat="0" applyBorder="0" applyAlignment="0" applyProtection="0"/>
    <xf numFmtId="0" fontId="56" fillId="8" borderId="0" applyNumberFormat="0" applyBorder="0" applyAlignment="0" applyProtection="0"/>
    <xf numFmtId="0" fontId="56" fillId="9" borderId="0" applyNumberFormat="0" applyBorder="0" applyAlignment="0" applyProtection="0"/>
    <xf numFmtId="0" fontId="56" fillId="10" borderId="0" applyNumberFormat="0" applyBorder="0" applyAlignment="0" applyProtection="0"/>
    <xf numFmtId="0" fontId="56" fillId="11" borderId="0" applyNumberFormat="0" applyBorder="0" applyAlignment="0" applyProtection="0"/>
    <xf numFmtId="0" fontId="56" fillId="12" borderId="0" applyNumberFormat="0" applyBorder="0" applyAlignment="0" applyProtection="0"/>
    <xf numFmtId="0" fontId="56" fillId="13"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58" fillId="26" borderId="0" applyNumberFormat="0" applyBorder="0" applyAlignment="0" applyProtection="0"/>
    <xf numFmtId="0" fontId="59" fillId="26" borderId="0" applyNumberFormat="0" applyBorder="0" applyAlignment="0" applyProtection="0"/>
    <xf numFmtId="0" fontId="60" fillId="27" borderId="1" applyNumberFormat="0" applyAlignment="0" applyProtection="0"/>
    <xf numFmtId="0" fontId="61" fillId="28" borderId="2" applyNumberFormat="0" applyAlignment="0" applyProtection="0"/>
    <xf numFmtId="41" fontId="12" fillId="0" borderId="0" applyFont="0" applyFill="0" applyBorder="0" applyAlignment="0" applyProtection="0"/>
    <xf numFmtId="168" fontId="12" fillId="0" borderId="0" applyFont="0" applyFill="0" applyBorder="0" applyAlignment="0" applyProtection="0"/>
    <xf numFmtId="172" fontId="12" fillId="0" borderId="0" applyFont="0" applyFill="0" applyBorder="0" applyAlignment="0" applyProtection="0"/>
    <xf numFmtId="43"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43"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74" fontId="12" fillId="0" borderId="0" applyFont="0" applyFill="0" applyBorder="0" applyAlignment="0" applyProtection="0"/>
    <xf numFmtId="43"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43"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43"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43"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43"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43"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43"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42" fontId="12" fillId="0" borderId="0" applyFont="0" applyFill="0" applyBorder="0" applyAlignment="0" applyProtection="0"/>
    <xf numFmtId="167" fontId="12" fillId="0" borderId="0" applyFont="0" applyFill="0" applyBorder="0" applyAlignment="0" applyProtection="0"/>
    <xf numFmtId="171" fontId="12" fillId="0" borderId="0" applyFont="0" applyFill="0" applyBorder="0" applyAlignment="0" applyProtection="0"/>
    <xf numFmtId="175" fontId="12" fillId="0" borderId="0" applyFont="0" applyFill="0" applyBorder="0" applyAlignment="0" applyProtection="0"/>
    <xf numFmtId="44"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44"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73" fontId="12" fillId="0" borderId="0" applyFont="0" applyFill="0" applyBorder="0" applyAlignment="0" applyProtection="0"/>
    <xf numFmtId="44"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44"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44"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44"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44"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44"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44"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64" fontId="91" fillId="0" borderId="0"/>
    <xf numFmtId="0" fontId="62" fillId="0" borderId="0" applyNumberFormat="0" applyFill="0" applyBorder="0" applyAlignment="0" applyProtection="0"/>
    <xf numFmtId="0" fontId="63" fillId="29" borderId="0" applyNumberFormat="0" applyBorder="0" applyAlignment="0" applyProtection="0"/>
    <xf numFmtId="0" fontId="64" fillId="0" borderId="3" applyNumberFormat="0" applyFill="0" applyAlignment="0" applyProtection="0"/>
    <xf numFmtId="0" fontId="65" fillId="0" borderId="4" applyNumberFormat="0" applyFill="0" applyAlignment="0" applyProtection="0"/>
    <xf numFmtId="0" fontId="66" fillId="0" borderId="5" applyNumberFormat="0" applyFill="0" applyAlignment="0" applyProtection="0"/>
    <xf numFmtId="0" fontId="66" fillId="0" borderId="0" applyNumberFormat="0" applyFill="0" applyBorder="0" applyAlignment="0" applyProtection="0"/>
    <xf numFmtId="0" fontId="10" fillId="0" borderId="0" applyNumberFormat="0" applyFill="0" applyBorder="0">
      <protection locked="0"/>
    </xf>
    <xf numFmtId="0" fontId="67" fillId="0" borderId="0" applyNumberFormat="0" applyFill="0" applyBorder="0" applyAlignment="0" applyProtection="0"/>
    <xf numFmtId="0" fontId="68" fillId="0" borderId="0" applyNumberFormat="0" applyFill="0" applyBorder="0" applyAlignment="0" applyProtection="0"/>
    <xf numFmtId="0" fontId="67" fillId="0" borderId="0" applyNumberFormat="0" applyFill="0" applyBorder="0">
      <protection locked="0"/>
    </xf>
    <xf numFmtId="0" fontId="67" fillId="0" borderId="0" applyNumberFormat="0" applyFill="0" applyBorder="0">
      <protection locked="0"/>
    </xf>
    <xf numFmtId="0" fontId="69" fillId="0" borderId="0" applyNumberFormat="0" applyFill="0" applyBorder="0" applyAlignment="0" applyProtection="0"/>
    <xf numFmtId="0" fontId="10" fillId="0" borderId="0" applyNumberFormat="0" applyFill="0" applyBorder="0">
      <protection locked="0"/>
    </xf>
    <xf numFmtId="0" fontId="100" fillId="0" borderId="0" applyNumberFormat="0" applyFill="0" applyBorder="0">
      <protection locked="0"/>
    </xf>
    <xf numFmtId="0" fontId="70" fillId="30" borderId="1" applyNumberFormat="0" applyAlignment="0" applyProtection="0"/>
    <xf numFmtId="0" fontId="71" fillId="0" borderId="6" applyNumberFormat="0" applyFill="0" applyAlignment="0" applyProtection="0"/>
    <xf numFmtId="0" fontId="72" fillId="31" borderId="0" applyNumberFormat="0" applyBorder="0" applyAlignment="0" applyProtection="0"/>
    <xf numFmtId="164" fontId="4" fillId="0" borderId="0"/>
    <xf numFmtId="0" fontId="91" fillId="0" borderId="0"/>
    <xf numFmtId="0" fontId="91" fillId="0" borderId="0"/>
    <xf numFmtId="164" fontId="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4" fillId="0" borderId="0"/>
    <xf numFmtId="0" fontId="4" fillId="0" borderId="0"/>
    <xf numFmtId="0" fontId="4" fillId="0" borderId="0"/>
    <xf numFmtId="164" fontId="4" fillId="0" borderId="0"/>
    <xf numFmtId="0" fontId="9" fillId="0" borderId="0"/>
    <xf numFmtId="164" fontId="91" fillId="0" borderId="0"/>
    <xf numFmtId="0" fontId="56" fillId="0" borderId="0"/>
    <xf numFmtId="0" fontId="56" fillId="0" borderId="0"/>
    <xf numFmtId="164" fontId="9" fillId="0" borderId="0"/>
    <xf numFmtId="0" fontId="56" fillId="0" borderId="0"/>
    <xf numFmtId="0" fontId="9" fillId="0" borderId="0"/>
    <xf numFmtId="0" fontId="56" fillId="0" borderId="0"/>
    <xf numFmtId="0" fontId="73" fillId="0" borderId="0">
      <alignment vertical="center"/>
    </xf>
    <xf numFmtId="164" fontId="4" fillId="0" borderId="0"/>
    <xf numFmtId="0" fontId="74" fillId="0" borderId="0"/>
    <xf numFmtId="0" fontId="56" fillId="0" borderId="0"/>
    <xf numFmtId="0" fontId="91" fillId="0" borderId="0"/>
    <xf numFmtId="0" fontId="74" fillId="0" borderId="0"/>
    <xf numFmtId="0" fontId="56" fillId="0" borderId="0"/>
    <xf numFmtId="0" fontId="56" fillId="0" borderId="0"/>
    <xf numFmtId="0" fontId="56" fillId="0" borderId="0"/>
    <xf numFmtId="0" fontId="56" fillId="0" borderId="0"/>
    <xf numFmtId="0" fontId="56" fillId="0" borderId="0"/>
    <xf numFmtId="0" fontId="91" fillId="0" borderId="0"/>
    <xf numFmtId="0" fontId="56" fillId="0" borderId="0"/>
    <xf numFmtId="0" fontId="91" fillId="0" borderId="0"/>
    <xf numFmtId="0" fontId="56"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74" fillId="0" borderId="0"/>
    <xf numFmtId="0" fontId="74" fillId="0" borderId="0"/>
    <xf numFmtId="0" fontId="56"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56" fillId="0" borderId="0"/>
    <xf numFmtId="0" fontId="56" fillId="0" borderId="0"/>
    <xf numFmtId="164" fontId="4" fillId="0" borderId="0"/>
    <xf numFmtId="164" fontId="4" fillId="0" borderId="0"/>
    <xf numFmtId="0" fontId="75" fillId="0" borderId="0"/>
    <xf numFmtId="0" fontId="91" fillId="0" borderId="0"/>
    <xf numFmtId="0" fontId="12" fillId="0" borderId="0"/>
    <xf numFmtId="0" fontId="56" fillId="32" borderId="7" applyNumberFormat="0" applyFont="0" applyAlignment="0" applyProtection="0"/>
    <xf numFmtId="0" fontId="76" fillId="27" borderId="8" applyNumberFormat="0" applyAlignment="0" applyProtection="0"/>
    <xf numFmtId="9" fontId="12" fillId="0" borderId="0" applyFont="0" applyFill="0" applyBorder="0" applyAlignment="0" applyProtection="0"/>
    <xf numFmtId="0" fontId="91"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4" fillId="0" borderId="0"/>
    <xf numFmtId="0" fontId="77" fillId="0" borderId="0" applyNumberFormat="0" applyFill="0" applyBorder="0" applyAlignment="0" applyProtection="0"/>
    <xf numFmtId="0" fontId="78" fillId="0" borderId="9" applyNumberFormat="0" applyFill="0" applyAlignment="0" applyProtection="0"/>
    <xf numFmtId="0" fontId="79" fillId="0" borderId="0" applyNumberFormat="0" applyFill="0" applyBorder="0" applyAlignment="0" applyProtection="0"/>
    <xf numFmtId="164" fontId="12" fillId="0" borderId="0"/>
    <xf numFmtId="0" fontId="91" fillId="0" borderId="0"/>
    <xf numFmtId="0" fontId="91" fillId="0" borderId="0"/>
    <xf numFmtId="0" fontId="91" fillId="0" borderId="0"/>
    <xf numFmtId="164" fontId="91" fillId="0" borderId="0"/>
    <xf numFmtId="0" fontId="3" fillId="0" borderId="0"/>
    <xf numFmtId="0" fontId="103" fillId="2" borderId="0"/>
    <xf numFmtId="0" fontId="103" fillId="3" borderId="0"/>
    <xf numFmtId="0" fontId="103" fillId="4" borderId="0"/>
    <xf numFmtId="0" fontId="103" fillId="5" borderId="0"/>
    <xf numFmtId="0" fontId="103" fillId="6" borderId="0"/>
    <xf numFmtId="0" fontId="103" fillId="7" borderId="0"/>
    <xf numFmtId="0" fontId="103" fillId="8" borderId="0"/>
    <xf numFmtId="0" fontId="103" fillId="9" borderId="0"/>
    <xf numFmtId="0" fontId="103" fillId="10" borderId="0"/>
    <xf numFmtId="0" fontId="103" fillId="11" borderId="0"/>
    <xf numFmtId="0" fontId="103" fillId="12" borderId="0"/>
    <xf numFmtId="0" fontId="103" fillId="13" borderId="0"/>
    <xf numFmtId="0" fontId="104" fillId="14" borderId="0"/>
    <xf numFmtId="0" fontId="104" fillId="15" borderId="0"/>
    <xf numFmtId="0" fontId="104" fillId="16" borderId="0"/>
    <xf numFmtId="0" fontId="104" fillId="17" borderId="0"/>
    <xf numFmtId="0" fontId="104" fillId="18" borderId="0"/>
    <xf numFmtId="0" fontId="104" fillId="19" borderId="0"/>
    <xf numFmtId="0" fontId="104" fillId="20" borderId="0"/>
    <xf numFmtId="0" fontId="104" fillId="21" borderId="0"/>
    <xf numFmtId="0" fontId="104" fillId="22" borderId="0"/>
    <xf numFmtId="0" fontId="104" fillId="23" borderId="0"/>
    <xf numFmtId="0" fontId="104" fillId="24" borderId="0"/>
    <xf numFmtId="0" fontId="104" fillId="25" borderId="0"/>
    <xf numFmtId="0" fontId="105" fillId="26" borderId="0"/>
    <xf numFmtId="0" fontId="106" fillId="26" borderId="0"/>
    <xf numFmtId="0" fontId="107" fillId="27" borderId="1"/>
    <xf numFmtId="0" fontId="108" fillId="28" borderId="2"/>
    <xf numFmtId="41" fontId="12" fillId="0" borderId="0"/>
    <xf numFmtId="168" fontId="12" fillId="0" borderId="0"/>
    <xf numFmtId="172" fontId="12" fillId="0" borderId="0"/>
    <xf numFmtId="43"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43"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174" fontId="12" fillId="0" borderId="0"/>
    <xf numFmtId="43"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43"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43"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43" fontId="12" fillId="0" borderId="0"/>
    <xf numFmtId="43" fontId="12" fillId="0" borderId="0"/>
    <xf numFmtId="170" fontId="12" fillId="0" borderId="0"/>
    <xf numFmtId="170" fontId="12" fillId="0" borderId="0"/>
    <xf numFmtId="17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43"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43" fontId="12" fillId="0" borderId="0"/>
    <xf numFmtId="174" fontId="12" fillId="0" borderId="0"/>
    <xf numFmtId="174" fontId="12" fillId="0" borderId="0"/>
    <xf numFmtId="174" fontId="12" fillId="0" borderId="0"/>
    <xf numFmtId="174"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43"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43"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43"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42" fontId="12" fillId="0" borderId="0"/>
    <xf numFmtId="167" fontId="12" fillId="0" borderId="0"/>
    <xf numFmtId="171" fontId="12" fillId="0" borderId="0"/>
    <xf numFmtId="175" fontId="12" fillId="0" borderId="0"/>
    <xf numFmtId="44"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44"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173" fontId="12" fillId="0" borderId="0"/>
    <xf numFmtId="44"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44"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44"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44" fontId="12" fillId="0" borderId="0"/>
    <xf numFmtId="44" fontId="12" fillId="0" borderId="0"/>
    <xf numFmtId="176" fontId="12" fillId="0" borderId="0"/>
    <xf numFmtId="176" fontId="12" fillId="0" borderId="0"/>
    <xf numFmtId="176"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44"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44" fontId="12" fillId="0" borderId="0"/>
    <xf numFmtId="173" fontId="12" fillId="0" borderId="0"/>
    <xf numFmtId="173" fontId="12" fillId="0" borderId="0"/>
    <xf numFmtId="173" fontId="12" fillId="0" borderId="0"/>
    <xf numFmtId="173"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44"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44"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44"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173" fontId="12" fillId="0" borderId="0"/>
    <xf numFmtId="0" fontId="109" fillId="0" borderId="0"/>
    <xf numFmtId="0" fontId="110" fillId="29" borderId="0"/>
    <xf numFmtId="0" fontId="111" fillId="0" borderId="3"/>
    <xf numFmtId="0" fontId="112" fillId="0" borderId="4"/>
    <xf numFmtId="0" fontId="113" fillId="0" borderId="5"/>
    <xf numFmtId="0" fontId="113" fillId="0" borderId="0"/>
    <xf numFmtId="0" fontId="10" fillId="0" borderId="0">
      <protection locked="0"/>
    </xf>
    <xf numFmtId="0" fontId="67" fillId="0" borderId="0"/>
    <xf numFmtId="0" fontId="114" fillId="0" borderId="0"/>
    <xf numFmtId="0" fontId="67" fillId="0" borderId="0">
      <protection locked="0"/>
    </xf>
    <xf numFmtId="0" fontId="67" fillId="0" borderId="0">
      <protection locked="0"/>
    </xf>
    <xf numFmtId="0" fontId="115" fillId="0" borderId="0"/>
    <xf numFmtId="0" fontId="10" fillId="0" borderId="0">
      <protection locked="0"/>
    </xf>
    <xf numFmtId="0" fontId="100" fillId="0" borderId="0">
      <protection locked="0"/>
    </xf>
    <xf numFmtId="0" fontId="116" fillId="30" borderId="1"/>
    <xf numFmtId="0" fontId="117" fillId="0" borderId="6"/>
    <xf numFmtId="0" fontId="118" fillId="31"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19" fillId="0" borderId="0">
      <alignment vertical="center"/>
    </xf>
    <xf numFmtId="0" fontId="120" fillId="0" borderId="0"/>
    <xf numFmtId="0" fontId="103" fillId="0" borderId="0"/>
    <xf numFmtId="0" fontId="120"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20" fillId="0" borderId="0"/>
    <xf numFmtId="0" fontId="120" fillId="0" borderId="0"/>
    <xf numFmtId="0" fontId="103" fillId="0" borderId="0"/>
    <xf numFmtId="0" fontId="103" fillId="0" borderId="0"/>
    <xf numFmtId="0" fontId="103" fillId="0" borderId="0"/>
    <xf numFmtId="0" fontId="121" fillId="0" borderId="0"/>
    <xf numFmtId="0" fontId="2" fillId="0" borderId="0"/>
    <xf numFmtId="0" fontId="103" fillId="32" borderId="7"/>
    <xf numFmtId="0" fontId="122" fillId="27" borderId="8"/>
    <xf numFmtId="9" fontId="12"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23" fillId="0" borderId="0"/>
    <xf numFmtId="0" fontId="124" fillId="0" borderId="9"/>
    <xf numFmtId="0" fontId="125" fillId="0" borderId="0"/>
    <xf numFmtId="0" fontId="1" fillId="0" borderId="0"/>
  </cellStyleXfs>
  <cellXfs count="401">
    <xf numFmtId="0" fontId="0" fillId="0" borderId="0" xfId="0"/>
    <xf numFmtId="0" fontId="17" fillId="33" borderId="10" xfId="0" applyFont="1" applyFill="1" applyBorder="1" applyAlignment="1">
      <alignment horizontal="center" vertical="center"/>
    </xf>
    <xf numFmtId="0" fontId="0" fillId="33" borderId="0" xfId="0" applyFill="1"/>
    <xf numFmtId="0" fontId="13" fillId="33" borderId="0" xfId="0" applyFont="1" applyFill="1" applyAlignment="1">
      <alignment horizontal="center" vertical="center"/>
    </xf>
    <xf numFmtId="0" fontId="11" fillId="33" borderId="0" xfId="0" applyFont="1" applyFill="1"/>
    <xf numFmtId="0" fontId="16"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3" fillId="33" borderId="0" xfId="0" applyFont="1" applyFill="1" applyAlignment="1">
      <alignment vertical="center"/>
    </xf>
    <xf numFmtId="0" fontId="19" fillId="33" borderId="0" xfId="0" applyFont="1" applyFill="1" applyAlignment="1">
      <alignment horizontal="left" wrapText="1"/>
    </xf>
    <xf numFmtId="0" fontId="17" fillId="33" borderId="0" xfId="0" applyFont="1" applyFill="1" applyAlignment="1">
      <alignment vertical="center"/>
    </xf>
    <xf numFmtId="0" fontId="17" fillId="33" borderId="0" xfId="0" applyFont="1" applyFill="1" applyAlignment="1">
      <alignment horizontal="center" vertical="center"/>
    </xf>
    <xf numFmtId="0" fontId="0" fillId="33" borderId="0" xfId="0" applyFill="1" applyAlignment="1">
      <alignment vertical="top"/>
    </xf>
    <xf numFmtId="0" fontId="11" fillId="33" borderId="0" xfId="0" applyFont="1" applyFill="1" applyProtection="1">
      <protection hidden="1"/>
    </xf>
    <xf numFmtId="0" fontId="13" fillId="33" borderId="0" xfId="0" applyFont="1" applyFill="1" applyAlignment="1" applyProtection="1">
      <alignment horizontal="center" vertical="top"/>
      <protection hidden="1"/>
    </xf>
    <xf numFmtId="0" fontId="13" fillId="33" borderId="0" xfId="0" applyFont="1" applyFill="1" applyAlignment="1" applyProtection="1">
      <alignment vertical="center"/>
      <protection hidden="1"/>
    </xf>
    <xf numFmtId="0" fontId="17"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6" fillId="33" borderId="0" xfId="0" applyFont="1" applyFill="1" applyAlignment="1" applyProtection="1">
      <alignment horizontal="right" vertical="center"/>
      <protection hidden="1"/>
    </xf>
    <xf numFmtId="0" fontId="13" fillId="33" borderId="15" xfId="0" applyFont="1" applyFill="1" applyBorder="1" applyAlignment="1" applyProtection="1">
      <alignment vertical="center" wrapText="1"/>
      <protection hidden="1"/>
    </xf>
    <xf numFmtId="0" fontId="13"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3" fillId="33" borderId="0" xfId="0" applyFont="1" applyFill="1" applyAlignment="1">
      <alignment horizontal="left"/>
    </xf>
    <xf numFmtId="0" fontId="16" fillId="33" borderId="0" xfId="0" applyFont="1" applyFill="1" applyAlignment="1">
      <alignment horizontal="left"/>
    </xf>
    <xf numFmtId="0" fontId="38" fillId="33" borderId="19" xfId="570" applyFont="1" applyFill="1" applyBorder="1" applyAlignment="1">
      <alignment horizontal="center" vertical="center" wrapText="1"/>
    </xf>
    <xf numFmtId="0" fontId="38"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3" fillId="33" borderId="21" xfId="0" applyFont="1" applyFill="1" applyBorder="1" applyAlignment="1">
      <alignment vertical="center"/>
    </xf>
    <xf numFmtId="0" fontId="5" fillId="33" borderId="16" xfId="0" applyFont="1" applyFill="1" applyBorder="1" applyAlignment="1">
      <alignment vertical="center"/>
    </xf>
    <xf numFmtId="0" fontId="20" fillId="33" borderId="22" xfId="0" applyFont="1" applyFill="1" applyBorder="1" applyAlignment="1" applyProtection="1">
      <alignment horizontal="center" vertical="center"/>
      <protection locked="0" hidden="1"/>
    </xf>
    <xf numFmtId="0" fontId="13" fillId="33" borderId="23" xfId="0" applyFont="1" applyFill="1" applyBorder="1" applyAlignment="1">
      <alignment vertical="center"/>
    </xf>
    <xf numFmtId="0" fontId="5" fillId="33" borderId="24" xfId="0" applyFont="1" applyFill="1" applyBorder="1" applyAlignment="1">
      <alignment vertical="center"/>
    </xf>
    <xf numFmtId="0" fontId="16" fillId="33" borderId="22" xfId="0" applyFont="1" applyFill="1" applyBorder="1" applyAlignment="1" applyProtection="1">
      <alignment horizontal="right" vertical="center"/>
      <protection hidden="1"/>
    </xf>
    <xf numFmtId="0" fontId="13" fillId="33" borderId="15" xfId="0" applyFont="1" applyFill="1" applyBorder="1" applyAlignment="1">
      <alignment vertical="center"/>
    </xf>
    <xf numFmtId="0" fontId="13" fillId="33" borderId="25" xfId="0" applyFont="1" applyFill="1" applyBorder="1" applyAlignment="1">
      <alignment vertical="center"/>
    </xf>
    <xf numFmtId="0" fontId="5" fillId="33" borderId="26" xfId="0" applyFont="1" applyFill="1" applyBorder="1" applyAlignment="1">
      <alignment vertical="center"/>
    </xf>
    <xf numFmtId="0" fontId="16" fillId="33" borderId="27" xfId="0" applyFont="1" applyFill="1" applyBorder="1" applyAlignment="1" applyProtection="1">
      <alignment wrapText="1"/>
      <protection hidden="1"/>
    </xf>
    <xf numFmtId="0" fontId="0" fillId="34" borderId="19" xfId="0" applyFill="1" applyBorder="1"/>
    <xf numFmtId="0" fontId="16" fillId="33" borderId="28" xfId="0" applyFont="1" applyFill="1" applyBorder="1" applyAlignment="1" applyProtection="1">
      <alignment horizontal="right" vertical="center"/>
      <protection hidden="1"/>
    </xf>
    <xf numFmtId="0" fontId="31" fillId="33" borderId="0" xfId="0" applyFont="1" applyFill="1" applyAlignment="1">
      <alignment horizontal="right" vertical="center"/>
    </xf>
    <xf numFmtId="0" fontId="32" fillId="33" borderId="0" xfId="0" applyFont="1" applyFill="1" applyAlignment="1">
      <alignment vertical="center"/>
    </xf>
    <xf numFmtId="0" fontId="13" fillId="33" borderId="29" xfId="0" applyFont="1" applyFill="1" applyBorder="1" applyAlignment="1">
      <alignment vertical="center"/>
    </xf>
    <xf numFmtId="0" fontId="32" fillId="33" borderId="27" xfId="0" applyFont="1" applyFill="1" applyBorder="1" applyAlignment="1">
      <alignment vertical="center"/>
    </xf>
    <xf numFmtId="0" fontId="13" fillId="33" borderId="30" xfId="0" applyFont="1" applyFill="1" applyBorder="1" applyAlignment="1">
      <alignment vertical="center"/>
    </xf>
    <xf numFmtId="2" fontId="16" fillId="33" borderId="10" xfId="0" applyNumberFormat="1" applyFont="1" applyFill="1" applyBorder="1" applyAlignment="1" applyProtection="1">
      <alignment horizontal="left" wrapText="1"/>
      <protection hidden="1"/>
    </xf>
    <xf numFmtId="0" fontId="16" fillId="33" borderId="28" xfId="0" applyFont="1" applyFill="1" applyBorder="1" applyAlignment="1" applyProtection="1">
      <alignment horizontal="left"/>
      <protection hidden="1"/>
    </xf>
    <xf numFmtId="0" fontId="17" fillId="33" borderId="10" xfId="0" applyFont="1" applyFill="1" applyBorder="1" applyAlignment="1">
      <alignment horizontal="left" vertical="center"/>
    </xf>
    <xf numFmtId="0" fontId="5" fillId="33" borderId="31" xfId="0" applyFont="1" applyFill="1" applyBorder="1" applyAlignment="1">
      <alignment vertical="center"/>
    </xf>
    <xf numFmtId="0" fontId="17" fillId="33" borderId="22" xfId="0" applyFont="1" applyFill="1" applyBorder="1" applyAlignment="1" applyProtection="1">
      <alignment vertical="center" wrapText="1"/>
      <protection hidden="1"/>
    </xf>
    <xf numFmtId="0" fontId="17" fillId="33" borderId="21" xfId="0" applyFont="1" applyFill="1" applyBorder="1" applyAlignment="1">
      <alignment vertical="center"/>
    </xf>
    <xf numFmtId="0" fontId="17" fillId="33" borderId="10" xfId="0" applyFont="1" applyFill="1" applyBorder="1" applyAlignment="1" applyProtection="1">
      <alignment vertical="center" wrapText="1"/>
      <protection hidden="1"/>
    </xf>
    <xf numFmtId="2" fontId="18" fillId="33" borderId="10" xfId="0" applyNumberFormat="1" applyFont="1" applyFill="1" applyBorder="1" applyAlignment="1" applyProtection="1">
      <alignment horizontal="left" wrapText="1"/>
      <protection hidden="1"/>
    </xf>
    <xf numFmtId="0" fontId="17" fillId="33" borderId="10" xfId="0" applyFont="1" applyFill="1" applyBorder="1" applyAlignment="1">
      <alignment vertical="center"/>
    </xf>
    <xf numFmtId="0" fontId="17" fillId="33" borderId="10" xfId="0" applyFont="1" applyFill="1" applyBorder="1" applyAlignment="1" applyProtection="1">
      <alignment horizontal="center" vertical="center" wrapText="1"/>
      <protection hidden="1"/>
    </xf>
    <xf numFmtId="0" fontId="5" fillId="33" borderId="17" xfId="0" applyFont="1" applyFill="1" applyBorder="1" applyAlignment="1">
      <alignment vertical="center"/>
    </xf>
    <xf numFmtId="0" fontId="6" fillId="33" borderId="22" xfId="0" applyFont="1" applyFill="1" applyBorder="1" applyAlignment="1" applyProtection="1">
      <alignment horizontal="left" vertical="top" wrapText="1"/>
      <protection hidden="1"/>
    </xf>
    <xf numFmtId="0" fontId="11" fillId="0" borderId="0" xfId="589" applyFont="1"/>
    <xf numFmtId="0" fontId="91" fillId="0" borderId="0" xfId="589"/>
    <xf numFmtId="0" fontId="24" fillId="0" borderId="0" xfId="487" applyFont="1" applyFill="1" applyAlignment="1" applyProtection="1">
      <alignment horizontal="center"/>
      <protection hidden="1"/>
    </xf>
    <xf numFmtId="0" fontId="24" fillId="0" borderId="0" xfId="487" applyFont="1" applyFill="1" applyAlignment="1" applyProtection="1">
      <alignment horizontal="center" wrapText="1"/>
      <protection hidden="1"/>
    </xf>
    <xf numFmtId="0" fontId="6" fillId="0" borderId="0" xfId="0" applyFont="1" applyAlignment="1" applyProtection="1">
      <alignment horizontal="center"/>
      <protection hidden="1"/>
    </xf>
    <xf numFmtId="0" fontId="27"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6" fillId="33" borderId="27" xfId="0" applyFont="1" applyFill="1" applyBorder="1" applyAlignment="1" applyProtection="1">
      <alignment horizontal="center" wrapText="1"/>
      <protection hidden="1"/>
    </xf>
    <xf numFmtId="0" fontId="16"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3" fillId="33" borderId="33" xfId="0" applyFont="1" applyFill="1" applyBorder="1" applyAlignment="1" applyProtection="1">
      <alignment vertical="center"/>
      <protection hidden="1"/>
    </xf>
    <xf numFmtId="0" fontId="13" fillId="33" borderId="21" xfId="0" applyFont="1" applyFill="1" applyBorder="1" applyAlignment="1" applyProtection="1">
      <alignment vertical="center"/>
      <protection hidden="1"/>
    </xf>
    <xf numFmtId="0" fontId="13" fillId="33" borderId="34" xfId="0" applyFont="1" applyFill="1" applyBorder="1" applyAlignment="1" applyProtection="1">
      <alignment vertical="center"/>
      <protection hidden="1"/>
    </xf>
    <xf numFmtId="0" fontId="16" fillId="33" borderId="0" xfId="0" applyFont="1" applyFill="1" applyAlignment="1" applyProtection="1">
      <alignment wrapText="1"/>
      <protection hidden="1"/>
    </xf>
    <xf numFmtId="0" fontId="13" fillId="33" borderId="0" xfId="0" applyFont="1" applyFill="1" applyAlignment="1" applyProtection="1">
      <alignment horizontal="left" vertical="center"/>
      <protection hidden="1"/>
    </xf>
    <xf numFmtId="2" fontId="16" fillId="33" borderId="28" xfId="0" applyNumberFormat="1" applyFont="1" applyFill="1" applyBorder="1" applyAlignment="1" applyProtection="1">
      <alignment horizontal="left" vertical="center" wrapText="1"/>
      <protection hidden="1"/>
    </xf>
    <xf numFmtId="0" fontId="17" fillId="33" borderId="10" xfId="0" applyFont="1" applyFill="1" applyBorder="1" applyAlignment="1" applyProtection="1">
      <alignment horizontal="left" vertical="center"/>
      <protection hidden="1"/>
    </xf>
    <xf numFmtId="0" fontId="19" fillId="33" borderId="27" xfId="0" applyFont="1" applyFill="1" applyBorder="1" applyAlignment="1" applyProtection="1">
      <alignment horizontal="left" vertical="center" wrapText="1"/>
      <protection hidden="1"/>
    </xf>
    <xf numFmtId="0" fontId="31" fillId="33" borderId="0" xfId="0" applyFont="1" applyFill="1" applyAlignment="1" applyProtection="1">
      <alignment horizontal="right" vertical="center"/>
      <protection hidden="1"/>
    </xf>
    <xf numFmtId="0" fontId="17" fillId="33" borderId="28" xfId="0" applyFont="1" applyFill="1" applyBorder="1" applyAlignment="1" applyProtection="1">
      <alignment horizontal="center" vertical="center"/>
      <protection hidden="1"/>
    </xf>
    <xf numFmtId="0" fontId="17" fillId="33" borderId="28" xfId="0" applyFont="1" applyFill="1" applyBorder="1" applyAlignment="1" applyProtection="1">
      <alignment horizontal="left" vertical="center"/>
      <protection hidden="1"/>
    </xf>
    <xf numFmtId="0" fontId="17" fillId="33" borderId="0" xfId="0" applyFont="1" applyFill="1" applyAlignment="1" applyProtection="1">
      <alignment horizontal="center" vertical="center"/>
      <protection hidden="1"/>
    </xf>
    <xf numFmtId="0" fontId="17"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10"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10" fillId="0" borderId="19" xfId="487" applyFill="1" applyBorder="1" applyAlignment="1" applyProtection="1">
      <alignment vertical="center" wrapText="1"/>
      <protection hidden="1"/>
    </xf>
    <xf numFmtId="0" fontId="17" fillId="33" borderId="22" xfId="0" applyFont="1" applyFill="1" applyBorder="1" applyAlignment="1" applyProtection="1">
      <alignment horizontal="left" vertical="center" wrapText="1"/>
      <protection locked="0"/>
    </xf>
    <xf numFmtId="0" fontId="36" fillId="0" borderId="0" xfId="0" applyFont="1" applyAlignment="1" applyProtection="1">
      <alignment vertical="center" wrapText="1"/>
      <protection hidden="1"/>
    </xf>
    <xf numFmtId="0" fontId="7" fillId="0" borderId="0" xfId="0" applyFont="1" applyAlignment="1">
      <alignment wrapText="1"/>
    </xf>
    <xf numFmtId="0" fontId="7" fillId="0" borderId="0" xfId="0" applyFont="1"/>
    <xf numFmtId="0" fontId="6" fillId="0" borderId="35" xfId="0" applyFont="1" applyBorder="1" applyAlignment="1" applyProtection="1">
      <alignment vertical="center" wrapText="1"/>
      <protection hidden="1"/>
    </xf>
    <xf numFmtId="0" fontId="24" fillId="0" borderId="35" xfId="487" applyFont="1" applyBorder="1" applyAlignment="1" applyProtection="1">
      <alignment horizontal="center"/>
      <protection hidden="1"/>
    </xf>
    <xf numFmtId="0" fontId="6" fillId="0" borderId="36" xfId="0" applyFont="1" applyBorder="1" applyAlignment="1" applyProtection="1">
      <alignment vertical="center" wrapText="1"/>
      <protection hidden="1"/>
    </xf>
    <xf numFmtId="0" fontId="34" fillId="0" borderId="35" xfId="0" applyFont="1" applyBorder="1" applyAlignment="1" applyProtection="1">
      <alignment vertical="center" wrapText="1"/>
      <protection hidden="1"/>
    </xf>
    <xf numFmtId="0" fontId="7" fillId="35" borderId="35" xfId="0" applyFont="1" applyFill="1" applyBorder="1" applyAlignment="1" applyProtection="1">
      <alignment wrapText="1"/>
      <protection hidden="1"/>
    </xf>
    <xf numFmtId="0" fontId="7"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30" fillId="0" borderId="0" xfId="0" applyFont="1" applyAlignment="1">
      <alignment horizontal="center" wrapText="1"/>
    </xf>
    <xf numFmtId="0" fontId="7" fillId="0" borderId="15" xfId="0" applyFont="1" applyBorder="1" applyAlignment="1">
      <alignment wrapText="1"/>
    </xf>
    <xf numFmtId="0" fontId="0" fillId="0" borderId="0" xfId="0" applyAlignment="1">
      <alignment vertical="top" wrapText="1"/>
    </xf>
    <xf numFmtId="0" fontId="7" fillId="0" borderId="15" xfId="0" applyFont="1" applyBorder="1" applyAlignment="1">
      <alignment vertical="top" wrapText="1"/>
    </xf>
    <xf numFmtId="0" fontId="6" fillId="0" borderId="0" xfId="0" applyFont="1" applyAlignment="1">
      <alignment wrapText="1"/>
    </xf>
    <xf numFmtId="0" fontId="7" fillId="0" borderId="0" xfId="0" applyFont="1" applyAlignment="1">
      <alignment horizontal="center" wrapText="1"/>
    </xf>
    <xf numFmtId="0" fontId="30" fillId="0" borderId="15" xfId="0" applyFont="1" applyBorder="1" applyAlignment="1">
      <alignment wrapText="1"/>
    </xf>
    <xf numFmtId="0" fontId="33" fillId="0" borderId="0" xfId="0" applyFont="1" applyAlignment="1">
      <alignment horizontal="right" wrapText="1"/>
    </xf>
    <xf numFmtId="0" fontId="35" fillId="33" borderId="14" xfId="0" applyFont="1" applyFill="1" applyBorder="1" applyAlignment="1" applyProtection="1">
      <alignment horizontal="center" vertical="center" wrapText="1"/>
      <protection hidden="1"/>
    </xf>
    <xf numFmtId="0" fontId="41" fillId="0" borderId="0" xfId="0" applyFont="1" applyAlignment="1" applyProtection="1">
      <alignment horizontal="center" wrapText="1"/>
      <protection hidden="1"/>
    </xf>
    <xf numFmtId="0" fontId="13" fillId="33" borderId="0" xfId="0" applyFont="1" applyFill="1" applyAlignment="1" applyProtection="1">
      <alignment horizontal="center" vertical="center" wrapText="1"/>
      <protection hidden="1"/>
    </xf>
    <xf numFmtId="0" fontId="10" fillId="0" borderId="0" xfId="487" applyFill="1" applyAlignment="1" applyProtection="1">
      <alignment horizontal="center"/>
      <protection hidden="1"/>
    </xf>
    <xf numFmtId="0" fontId="42" fillId="33" borderId="33" xfId="487" applyFont="1" applyFill="1" applyBorder="1" applyAlignment="1" applyProtection="1">
      <alignment horizontal="left" vertical="center"/>
      <protection hidden="1"/>
    </xf>
    <xf numFmtId="0" fontId="43" fillId="33" borderId="0" xfId="487" applyFont="1" applyFill="1" applyAlignment="1" applyProtection="1">
      <alignment vertical="center"/>
    </xf>
    <xf numFmtId="0" fontId="43" fillId="33" borderId="0" xfId="487" applyFont="1" applyFill="1" applyBorder="1" applyAlignment="1" applyProtection="1">
      <alignment horizontal="center" vertical="center"/>
      <protection hidden="1"/>
    </xf>
    <xf numFmtId="0" fontId="44" fillId="0" borderId="27" xfId="487" applyFont="1" applyFill="1" applyBorder="1" applyAlignment="1" applyProtection="1">
      <alignment horizontal="center"/>
      <protection hidden="1"/>
    </xf>
    <xf numFmtId="0" fontId="46" fillId="33" borderId="38" xfId="0" applyFont="1" applyFill="1" applyBorder="1" applyAlignment="1" applyProtection="1">
      <alignment horizontal="center" vertical="center" wrapText="1"/>
      <protection hidden="1"/>
    </xf>
    <xf numFmtId="0" fontId="46" fillId="33" borderId="0" xfId="0" applyFont="1" applyFill="1" applyAlignment="1" applyProtection="1">
      <alignment horizontal="center" vertical="center" wrapText="1"/>
      <protection hidden="1"/>
    </xf>
    <xf numFmtId="0" fontId="13" fillId="33" borderId="39" xfId="0" applyFont="1" applyFill="1" applyBorder="1" applyAlignment="1" applyProtection="1">
      <alignment vertical="center" wrapText="1"/>
      <protection locked="0"/>
    </xf>
    <xf numFmtId="0" fontId="13" fillId="33" borderId="40" xfId="0" applyFont="1" applyFill="1" applyBorder="1" applyAlignment="1" applyProtection="1">
      <alignment vertical="center" wrapText="1"/>
      <protection locked="0"/>
    </xf>
    <xf numFmtId="0" fontId="13" fillId="33" borderId="32" xfId="0" applyFont="1" applyFill="1" applyBorder="1" applyAlignment="1" applyProtection="1">
      <alignment vertical="center" wrapText="1"/>
      <protection locked="0"/>
    </xf>
    <xf numFmtId="0" fontId="16" fillId="33" borderId="15" xfId="0" applyFont="1" applyFill="1" applyBorder="1" applyAlignment="1" applyProtection="1">
      <alignment horizontal="center" wrapText="1"/>
      <protection locked="0"/>
    </xf>
    <xf numFmtId="0" fontId="16" fillId="33" borderId="41" xfId="0" applyFont="1" applyFill="1" applyBorder="1" applyAlignment="1" applyProtection="1">
      <alignment horizontal="center" wrapText="1"/>
      <protection hidden="1"/>
    </xf>
    <xf numFmtId="0" fontId="13" fillId="33" borderId="38" xfId="0" applyFont="1" applyFill="1" applyBorder="1" applyAlignment="1" applyProtection="1">
      <alignment vertical="center"/>
      <protection hidden="1"/>
    </xf>
    <xf numFmtId="0" fontId="37" fillId="33" borderId="15" xfId="0" applyFont="1" applyFill="1" applyBorder="1" applyAlignment="1">
      <alignment vertical="top" wrapText="1"/>
    </xf>
    <xf numFmtId="0" fontId="20" fillId="33" borderId="29" xfId="0" applyFont="1" applyFill="1" applyBorder="1" applyAlignment="1" applyProtection="1">
      <alignment horizontal="right" wrapText="1"/>
      <protection hidden="1"/>
    </xf>
    <xf numFmtId="0" fontId="14" fillId="33" borderId="42" xfId="0" applyFont="1" applyFill="1" applyBorder="1" applyAlignment="1">
      <alignment vertical="center" wrapText="1"/>
    </xf>
    <xf numFmtId="0" fontId="6" fillId="33" borderId="22" xfId="0" applyFont="1" applyFill="1" applyBorder="1" applyAlignment="1" applyProtection="1">
      <alignment horizontal="left" wrapText="1"/>
      <protection hidden="1"/>
    </xf>
    <xf numFmtId="0" fontId="53" fillId="0" borderId="0" xfId="0" applyFont="1" applyAlignment="1" applyProtection="1">
      <alignment horizontal="right" wrapText="1"/>
      <protection hidden="1"/>
    </xf>
    <xf numFmtId="0" fontId="6" fillId="0" borderId="43" xfId="0" applyFont="1" applyBorder="1" applyAlignment="1" applyProtection="1">
      <alignment horizontal="center"/>
      <protection hidden="1"/>
    </xf>
    <xf numFmtId="0" fontId="39" fillId="0" borderId="0" xfId="0" applyFont="1" applyProtection="1">
      <protection hidden="1"/>
    </xf>
    <xf numFmtId="0" fontId="51" fillId="0" borderId="0" xfId="0" applyFont="1" applyAlignment="1">
      <alignment vertical="top" wrapText="1"/>
    </xf>
    <xf numFmtId="0" fontId="16" fillId="33" borderId="41" xfId="0" applyFont="1" applyFill="1" applyBorder="1" applyAlignment="1" applyProtection="1">
      <alignment horizontal="center" vertical="center" wrapText="1"/>
      <protection hidden="1"/>
    </xf>
    <xf numFmtId="0" fontId="16" fillId="33" borderId="44" xfId="0" applyFont="1" applyFill="1" applyBorder="1" applyAlignment="1" applyProtection="1">
      <alignment horizontal="center" vertical="center" wrapText="1"/>
      <protection hidden="1"/>
    </xf>
    <xf numFmtId="0" fontId="6" fillId="0" borderId="35" xfId="0" applyFont="1" applyBorder="1" applyAlignment="1" applyProtection="1">
      <alignment vertical="top" wrapText="1"/>
      <protection hidden="1"/>
    </xf>
    <xf numFmtId="0" fontId="50" fillId="0" borderId="0" xfId="0" applyFont="1"/>
    <xf numFmtId="0" fontId="0" fillId="36" borderId="0" xfId="0" applyFill="1" applyProtection="1">
      <protection hidden="1"/>
    </xf>
    <xf numFmtId="1" fontId="41" fillId="0" borderId="0" xfId="0" applyNumberFormat="1"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0" fillId="0" borderId="45" xfId="0" applyBorder="1"/>
    <xf numFmtId="0" fontId="80" fillId="11" borderId="0" xfId="0" applyFont="1" applyFill="1" applyProtection="1">
      <protection hidden="1"/>
    </xf>
    <xf numFmtId="0" fontId="54" fillId="0" borderId="0" xfId="0" applyFont="1" applyAlignment="1">
      <alignment vertical="top" wrapText="1"/>
    </xf>
    <xf numFmtId="0" fontId="6" fillId="36" borderId="35" xfId="0" applyFont="1" applyFill="1" applyBorder="1" applyAlignment="1" applyProtection="1">
      <alignment vertical="center" wrapText="1"/>
      <protection hidden="1"/>
    </xf>
    <xf numFmtId="0" fontId="13" fillId="33" borderId="46" xfId="0" applyFont="1" applyFill="1" applyBorder="1" applyAlignment="1" applyProtection="1">
      <alignment horizontal="center" vertical="center" wrapText="1"/>
      <protection hidden="1"/>
    </xf>
    <xf numFmtId="0" fontId="13"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81" fillId="36" borderId="19" xfId="0" applyFont="1" applyFill="1" applyBorder="1" applyAlignment="1" applyProtection="1">
      <alignment horizontal="left" vertical="center" wrapText="1"/>
      <protection hidden="1"/>
    </xf>
    <xf numFmtId="0" fontId="48" fillId="33" borderId="50" xfId="0" applyFont="1" applyFill="1" applyBorder="1" applyAlignment="1" applyProtection="1">
      <alignment horizontal="center" vertical="center" wrapText="1"/>
      <protection hidden="1"/>
    </xf>
    <xf numFmtId="0" fontId="48" fillId="0" borderId="51" xfId="0" applyFont="1" applyBorder="1" applyAlignment="1" applyProtection="1">
      <alignment horizontal="center" vertical="center" wrapText="1"/>
      <protection hidden="1"/>
    </xf>
    <xf numFmtId="0" fontId="36" fillId="0" borderId="52" xfId="0" applyFont="1" applyBorder="1" applyAlignment="1" applyProtection="1">
      <alignment vertical="center" wrapText="1"/>
      <protection hidden="1"/>
    </xf>
    <xf numFmtId="0" fontId="54"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11" fillId="33" borderId="0" xfId="0" applyNumberFormat="1" applyFont="1" applyFill="1"/>
    <xf numFmtId="164" fontId="16" fillId="33" borderId="0" xfId="0" applyNumberFormat="1" applyFont="1" applyFill="1" applyAlignment="1">
      <alignment horizontal="center" vertical="center" wrapText="1"/>
    </xf>
    <xf numFmtId="164" fontId="13" fillId="33" borderId="0" xfId="0" applyNumberFormat="1" applyFont="1" applyFill="1" applyAlignment="1">
      <alignment horizontal="center" vertical="center"/>
    </xf>
    <xf numFmtId="164" fontId="28"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4" fillId="0" borderId="52" xfId="0" applyFont="1" applyBorder="1" applyAlignment="1" applyProtection="1">
      <alignment vertical="center" wrapText="1"/>
      <protection hidden="1"/>
    </xf>
    <xf numFmtId="9" fontId="17"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11"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3" fillId="33" borderId="28" xfId="0" applyFont="1" applyFill="1" applyBorder="1" applyAlignment="1" applyProtection="1">
      <alignment vertical="center" wrapText="1"/>
      <protection hidden="1"/>
    </xf>
    <xf numFmtId="0" fontId="13" fillId="33" borderId="53" xfId="0" applyFont="1" applyFill="1" applyBorder="1" applyAlignment="1" applyProtection="1">
      <alignment vertical="center" wrapText="1"/>
      <protection hidden="1"/>
    </xf>
    <xf numFmtId="0" fontId="45" fillId="33" borderId="0" xfId="487" applyFont="1" applyFill="1" applyBorder="1" applyAlignment="1" applyProtection="1">
      <alignment horizontal="center" vertical="center" wrapText="1"/>
      <protection hidden="1"/>
    </xf>
    <xf numFmtId="0" fontId="13" fillId="33" borderId="54" xfId="0" applyFont="1" applyFill="1" applyBorder="1" applyAlignment="1" applyProtection="1">
      <alignment vertical="center" wrapText="1"/>
      <protection hidden="1"/>
    </xf>
    <xf numFmtId="0" fontId="13" fillId="33" borderId="0" xfId="0" applyFont="1" applyFill="1" applyAlignment="1" applyProtection="1">
      <alignment vertical="center" wrapText="1"/>
      <protection hidden="1"/>
    </xf>
    <xf numFmtId="0" fontId="47" fillId="33" borderId="0" xfId="0" applyFont="1" applyFill="1" applyAlignment="1" applyProtection="1">
      <alignment horizontal="center" vertical="center" wrapText="1"/>
      <protection hidden="1"/>
    </xf>
    <xf numFmtId="0" fontId="16" fillId="33" borderId="54" xfId="0" applyFont="1" applyFill="1" applyBorder="1" applyAlignment="1" applyProtection="1">
      <alignment horizontal="center" vertical="center" wrapText="1"/>
      <protection hidden="1"/>
    </xf>
    <xf numFmtId="0" fontId="13" fillId="0" borderId="0" xfId="0" applyFont="1" applyAlignment="1" applyProtection="1">
      <alignment horizontal="center" vertical="center" wrapText="1"/>
      <protection hidden="1"/>
    </xf>
    <xf numFmtId="0" fontId="29" fillId="0" borderId="0" xfId="0" applyFont="1" applyAlignment="1" applyProtection="1">
      <alignment vertical="center" wrapText="1"/>
      <protection locked="0"/>
    </xf>
    <xf numFmtId="0" fontId="7" fillId="0" borderId="35" xfId="0" applyFont="1" applyBorder="1" applyAlignment="1" applyProtection="1">
      <alignment vertical="top" wrapText="1"/>
      <protection hidden="1"/>
    </xf>
    <xf numFmtId="9" fontId="82"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4" fillId="0" borderId="0" xfId="0" applyFont="1" applyAlignment="1" applyProtection="1">
      <alignment vertical="top" wrapText="1"/>
      <protection hidden="1"/>
    </xf>
    <xf numFmtId="0" fontId="52" fillId="0" borderId="0" xfId="0" applyFont="1" applyAlignment="1">
      <alignment vertical="top" wrapText="1"/>
    </xf>
    <xf numFmtId="49" fontId="0" fillId="0" borderId="0" xfId="0" applyNumberFormat="1"/>
    <xf numFmtId="0" fontId="50" fillId="0" borderId="0" xfId="0" applyFont="1" applyAlignment="1">
      <alignment vertical="top" wrapText="1"/>
    </xf>
    <xf numFmtId="9" fontId="50" fillId="0" borderId="0" xfId="0" applyNumberFormat="1" applyFont="1" applyAlignment="1">
      <alignment horizontal="left" vertical="top" wrapText="1"/>
    </xf>
    <xf numFmtId="9" fontId="0" fillId="0" borderId="0" xfId="0" applyNumberFormat="1" applyAlignment="1">
      <alignment horizontal="left" vertical="top" wrapText="1"/>
    </xf>
    <xf numFmtId="0" fontId="54" fillId="36" borderId="19" xfId="0" applyFont="1" applyFill="1" applyBorder="1" applyAlignment="1">
      <alignment vertical="center" wrapText="1"/>
    </xf>
    <xf numFmtId="0" fontId="54"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6" fillId="33" borderId="0" xfId="0" applyFont="1" applyFill="1" applyAlignment="1" applyProtection="1">
      <alignment horizontal="center" vertical="center" wrapText="1"/>
      <protection hidden="1"/>
    </xf>
    <xf numFmtId="0" fontId="17" fillId="33" borderId="10" xfId="0" applyFont="1" applyFill="1" applyBorder="1" applyAlignment="1">
      <alignment vertical="center" wrapText="1"/>
    </xf>
    <xf numFmtId="0" fontId="16" fillId="33" borderId="38" xfId="0" applyFont="1" applyFill="1" applyBorder="1" applyAlignment="1">
      <alignment wrapText="1"/>
    </xf>
    <xf numFmtId="0" fontId="43"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3"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3"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8" fillId="0" borderId="0" xfId="0" applyFont="1" applyAlignment="1">
      <alignment vertical="top" wrapText="1"/>
    </xf>
    <xf numFmtId="0" fontId="0" fillId="36" borderId="19" xfId="0" applyFill="1" applyBorder="1" applyAlignment="1">
      <alignment vertical="center" wrapText="1"/>
    </xf>
    <xf numFmtId="0" fontId="50" fillId="0" borderId="0" xfId="502" applyFont="1" applyAlignment="1">
      <alignment horizontal="left" vertical="top" wrapText="1"/>
    </xf>
    <xf numFmtId="0" fontId="27" fillId="36" borderId="19" xfId="0" applyFont="1" applyFill="1" applyBorder="1" applyAlignment="1">
      <alignment vertical="center" wrapText="1"/>
    </xf>
    <xf numFmtId="0" fontId="17" fillId="33" borderId="22" xfId="0" applyFont="1" applyFill="1" applyBorder="1" applyAlignment="1" applyProtection="1">
      <alignment horizontal="left" vertical="center" wrapText="1"/>
      <protection hidden="1"/>
    </xf>
    <xf numFmtId="0" fontId="90" fillId="0" borderId="35" xfId="0" applyFont="1" applyBorder="1" applyAlignment="1" applyProtection="1">
      <alignment vertical="center" wrapText="1"/>
      <protection hidden="1"/>
    </xf>
    <xf numFmtId="164" fontId="54" fillId="0" borderId="0" xfId="480" applyFont="1" applyAlignment="1">
      <alignment horizontal="left" vertical="top" wrapText="1"/>
    </xf>
    <xf numFmtId="164" fontId="50" fillId="0" borderId="0" xfId="480" applyFont="1" applyAlignment="1">
      <alignment vertical="top" wrapText="1"/>
    </xf>
    <xf numFmtId="0" fontId="82" fillId="0" borderId="0" xfId="502" applyFont="1" applyAlignment="1">
      <alignment horizontal="left" vertical="top" wrapText="1"/>
    </xf>
    <xf numFmtId="0" fontId="50" fillId="0" borderId="0" xfId="0" applyFont="1" applyAlignment="1">
      <alignment horizontal="left" vertical="top" wrapText="1"/>
    </xf>
    <xf numFmtId="0" fontId="50" fillId="0" borderId="0" xfId="569" applyFont="1" applyAlignment="1">
      <alignment vertical="top" wrapText="1"/>
    </xf>
    <xf numFmtId="164" fontId="54" fillId="0" borderId="0" xfId="480" applyFont="1" applyAlignment="1">
      <alignment vertical="top" wrapText="1"/>
    </xf>
    <xf numFmtId="9" fontId="93" fillId="0" borderId="0" xfId="480" applyNumberFormat="1" applyFont="1" applyAlignment="1">
      <alignment horizontal="left" vertical="top" wrapText="1"/>
    </xf>
    <xf numFmtId="0" fontId="82" fillId="0" borderId="0" xfId="502" applyFont="1" applyAlignment="1">
      <alignment horizontal="justify" vertical="top"/>
    </xf>
    <xf numFmtId="0" fontId="50" fillId="0" borderId="0" xfId="502" applyFont="1" applyAlignment="1">
      <alignment horizontal="justify" vertical="top"/>
    </xf>
    <xf numFmtId="0" fontId="50" fillId="0" borderId="0" xfId="0" applyFont="1" applyAlignment="1">
      <alignment horizontal="left" vertical="top"/>
    </xf>
    <xf numFmtId="0" fontId="93" fillId="0" borderId="0" xfId="502" applyFont="1" applyAlignment="1">
      <alignment horizontal="justify" vertical="top"/>
    </xf>
    <xf numFmtId="0" fontId="55" fillId="0" borderId="0" xfId="502" applyFont="1" applyAlignment="1">
      <alignment horizontal="left" vertical="top" wrapText="1"/>
    </xf>
    <xf numFmtId="0" fontId="93" fillId="0" borderId="0" xfId="502" applyFont="1" applyAlignment="1">
      <alignment horizontal="left" vertical="top" wrapText="1"/>
    </xf>
    <xf numFmtId="0" fontId="94" fillId="0" borderId="0" xfId="502" applyFont="1" applyAlignment="1">
      <alignment vertical="top" wrapText="1"/>
    </xf>
    <xf numFmtId="0" fontId="82" fillId="0" borderId="0" xfId="502" applyFont="1" applyAlignment="1">
      <alignment vertical="top" wrapText="1"/>
    </xf>
    <xf numFmtId="0" fontId="95" fillId="0" borderId="0" xfId="0" applyFont="1"/>
    <xf numFmtId="164" fontId="54" fillId="0" borderId="0" xfId="480" applyFont="1" applyAlignment="1" applyProtection="1">
      <alignment horizontal="left" vertical="top" wrapText="1"/>
      <protection hidden="1"/>
    </xf>
    <xf numFmtId="0" fontId="96"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4" fillId="36" borderId="19" xfId="0" applyFont="1" applyFill="1" applyBorder="1" applyAlignment="1">
      <alignment vertical="top" wrapText="1"/>
    </xf>
    <xf numFmtId="0" fontId="54" fillId="36" borderId="19" xfId="502" applyFont="1" applyFill="1" applyBorder="1" applyAlignment="1">
      <alignment vertical="top" wrapText="1"/>
    </xf>
    <xf numFmtId="0" fontId="10" fillId="0" borderId="19" xfId="487" applyFill="1" applyBorder="1" applyAlignment="1">
      <alignment vertical="center"/>
      <protection locked="0"/>
    </xf>
    <xf numFmtId="0" fontId="10" fillId="0" borderId="19" xfId="487" applyBorder="1" applyAlignment="1">
      <alignment vertical="center"/>
      <protection locked="0"/>
    </xf>
    <xf numFmtId="0" fontId="3" fillId="0" borderId="0" xfId="592" applyAlignment="1">
      <alignment vertical="top" wrapText="1"/>
    </xf>
    <xf numFmtId="0" fontId="54" fillId="0" borderId="0" xfId="502" applyFont="1" applyAlignment="1">
      <alignment horizontal="left" vertical="top" wrapText="1"/>
    </xf>
    <xf numFmtId="0" fontId="54" fillId="0" borderId="0" xfId="502" applyFont="1" applyAlignment="1">
      <alignment horizontal="justify" vertical="top"/>
    </xf>
    <xf numFmtId="0" fontId="54" fillId="0" borderId="0" xfId="506" applyFont="1" applyAlignment="1">
      <alignment horizontal="left" vertical="top" wrapText="1"/>
    </xf>
    <xf numFmtId="0" fontId="16"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2" fillId="0" borderId="0" xfId="507" applyFont="1" applyAlignment="1">
      <alignment horizontal="left" vertical="top" wrapText="1"/>
    </xf>
    <xf numFmtId="0" fontId="50" fillId="0" borderId="0" xfId="507" applyFont="1" applyAlignment="1">
      <alignment horizontal="left" vertical="top" wrapText="1"/>
    </xf>
    <xf numFmtId="0" fontId="89" fillId="0" borderId="0" xfId="0" applyFont="1" applyAlignment="1">
      <alignment vertical="top" wrapText="1"/>
    </xf>
    <xf numFmtId="0" fontId="51"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7" fillId="33" borderId="37" xfId="0" applyNumberFormat="1" applyFont="1" applyFill="1" applyBorder="1" applyAlignment="1" applyProtection="1">
      <alignment horizontal="left" vertical="center" wrapText="1"/>
      <protection locked="0"/>
    </xf>
    <xf numFmtId="0" fontId="13"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3" fillId="33" borderId="17" xfId="0" applyFont="1" applyFill="1" applyBorder="1" applyAlignment="1" applyProtection="1">
      <alignment vertical="center" wrapText="1"/>
      <protection locked="0"/>
    </xf>
    <xf numFmtId="49" fontId="0" fillId="0" borderId="0" xfId="0" applyNumberFormat="1" applyProtection="1">
      <protection locked="0"/>
    </xf>
    <xf numFmtId="0" fontId="37"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7" fillId="33" borderId="11" xfId="570" applyFont="1" applyFill="1" applyBorder="1" applyAlignment="1">
      <alignment horizontal="center" vertical="top" wrapText="1"/>
    </xf>
    <xf numFmtId="0" fontId="27" fillId="33" borderId="18" xfId="570" applyFont="1" applyFill="1" applyBorder="1" applyAlignment="1">
      <alignment vertical="top" wrapText="1"/>
    </xf>
    <xf numFmtId="164" fontId="27" fillId="33" borderId="18" xfId="570" applyNumberFormat="1" applyFont="1" applyFill="1" applyBorder="1" applyAlignment="1">
      <alignment horizontal="center" vertical="top" wrapText="1"/>
    </xf>
    <xf numFmtId="0" fontId="27" fillId="33" borderId="18" xfId="570" applyFont="1" applyFill="1" applyBorder="1" applyAlignment="1">
      <alignment vertical="center" wrapText="1"/>
    </xf>
    <xf numFmtId="0" fontId="27" fillId="33" borderId="48" xfId="570" applyFont="1" applyFill="1" applyBorder="1" applyAlignment="1">
      <alignment vertical="top" wrapText="1"/>
    </xf>
    <xf numFmtId="0" fontId="27" fillId="33" borderId="49" xfId="570" applyFont="1" applyFill="1" applyBorder="1" applyAlignment="1">
      <alignment vertical="top" wrapText="1"/>
    </xf>
    <xf numFmtId="2" fontId="27" fillId="33" borderId="11" xfId="570" applyNumberFormat="1" applyFont="1" applyFill="1" applyBorder="1" applyAlignment="1">
      <alignment horizontal="center" vertical="top" wrapText="1"/>
    </xf>
    <xf numFmtId="0" fontId="27" fillId="0" borderId="11" xfId="0" applyFont="1" applyBorder="1" applyAlignment="1">
      <alignment wrapText="1"/>
    </xf>
    <xf numFmtId="0" fontId="27" fillId="33" borderId="18" xfId="570" applyFont="1" applyFill="1" applyBorder="1" applyAlignment="1">
      <alignment horizontal="center" vertical="top" wrapText="1"/>
    </xf>
    <xf numFmtId="0" fontId="27" fillId="33" borderId="18" xfId="570" applyFont="1" applyFill="1" applyBorder="1" applyAlignment="1">
      <alignment horizontal="left" vertical="top" wrapText="1"/>
    </xf>
    <xf numFmtId="0" fontId="27" fillId="0" borderId="18" xfId="0" applyFont="1" applyBorder="1" applyAlignment="1">
      <alignment vertical="top" wrapText="1"/>
    </xf>
    <xf numFmtId="166" fontId="27" fillId="33" borderId="11" xfId="570" applyNumberFormat="1" applyFont="1" applyFill="1" applyBorder="1" applyAlignment="1">
      <alignment horizontal="center" vertical="top" wrapText="1"/>
    </xf>
    <xf numFmtId="0" fontId="27" fillId="0" borderId="19" xfId="0" applyFont="1" applyBorder="1" applyAlignment="1">
      <alignment vertical="top" wrapText="1"/>
    </xf>
    <xf numFmtId="2" fontId="27" fillId="33" borderId="19" xfId="570" applyNumberFormat="1" applyFont="1" applyFill="1" applyBorder="1" applyAlignment="1">
      <alignment horizontal="center" vertical="top" wrapText="1"/>
    </xf>
    <xf numFmtId="164" fontId="27" fillId="33" borderId="19" xfId="570" applyNumberFormat="1" applyFont="1" applyFill="1" applyBorder="1" applyAlignment="1">
      <alignment horizontal="center" vertical="top" wrapText="1"/>
    </xf>
    <xf numFmtId="0" fontId="27" fillId="33" borderId="19" xfId="570" applyFont="1" applyFill="1" applyBorder="1" applyAlignment="1">
      <alignment vertical="top" wrapText="1"/>
    </xf>
    <xf numFmtId="166" fontId="27" fillId="33" borderId="19" xfId="570" applyNumberFormat="1" applyFont="1" applyFill="1" applyBorder="1" applyAlignment="1">
      <alignment horizontal="center" vertical="top" wrapText="1"/>
    </xf>
    <xf numFmtId="164" fontId="27" fillId="0" borderId="19" xfId="570" applyNumberFormat="1" applyFont="1" applyBorder="1" applyAlignment="1">
      <alignment horizontal="center" vertical="top" wrapText="1"/>
    </xf>
    <xf numFmtId="0" fontId="27" fillId="0" borderId="19" xfId="570" applyFont="1" applyBorder="1" applyAlignment="1">
      <alignment vertical="top" wrapText="1"/>
    </xf>
    <xf numFmtId="0" fontId="13" fillId="33" borderId="58" xfId="0" applyFont="1" applyFill="1" applyBorder="1" applyAlignment="1" applyProtection="1">
      <alignment horizontal="left" vertical="center" wrapText="1"/>
      <protection locked="0"/>
    </xf>
    <xf numFmtId="0" fontId="13" fillId="33" borderId="10" xfId="0" applyFont="1" applyFill="1" applyBorder="1" applyAlignment="1" applyProtection="1">
      <alignment horizontal="left" vertical="center" wrapText="1"/>
      <protection locked="0"/>
    </xf>
    <xf numFmtId="0" fontId="13" fillId="33" borderId="37" xfId="0" applyFont="1" applyFill="1" applyBorder="1" applyAlignment="1" applyProtection="1">
      <alignment horizontal="left" vertical="center" wrapText="1"/>
      <protection locked="0"/>
    </xf>
    <xf numFmtId="0" fontId="17" fillId="0" borderId="58" xfId="0" applyFont="1" applyBorder="1" applyAlignment="1" applyProtection="1">
      <alignment horizontal="left" wrapText="1"/>
      <protection locked="0"/>
    </xf>
    <xf numFmtId="0" fontId="17" fillId="0" borderId="10" xfId="0" applyFont="1" applyBorder="1" applyAlignment="1" applyProtection="1">
      <alignment horizontal="left" wrapText="1"/>
      <protection locked="0"/>
    </xf>
    <xf numFmtId="0" fontId="17" fillId="0" borderId="37" xfId="0" applyFont="1" applyBorder="1" applyAlignment="1" applyProtection="1">
      <alignment horizontal="left" wrapText="1"/>
      <protection locked="0"/>
    </xf>
    <xf numFmtId="0" fontId="17" fillId="33" borderId="58" xfId="0" applyFont="1" applyFill="1" applyBorder="1" applyAlignment="1" applyProtection="1">
      <alignment horizontal="left" vertical="center"/>
      <protection locked="0"/>
    </xf>
    <xf numFmtId="0" fontId="17" fillId="33" borderId="37" xfId="0" applyFont="1" applyFill="1" applyBorder="1" applyAlignment="1" applyProtection="1">
      <alignment horizontal="left" vertical="center"/>
      <protection locked="0"/>
    </xf>
    <xf numFmtId="0" fontId="11" fillId="33" borderId="27" xfId="0" applyFont="1" applyFill="1" applyBorder="1" applyAlignment="1" applyProtection="1">
      <alignment horizontal="center" wrapText="1"/>
      <protection hidden="1"/>
    </xf>
    <xf numFmtId="0" fontId="25" fillId="0" borderId="27" xfId="487" applyFont="1" applyFill="1" applyBorder="1" applyAlignment="1" applyProtection="1">
      <alignment horizontal="center"/>
      <protection hidden="1"/>
    </xf>
    <xf numFmtId="0" fontId="16" fillId="33" borderId="10" xfId="0" applyFont="1" applyFill="1" applyBorder="1" applyAlignment="1" applyProtection="1">
      <alignment horizontal="left" wrapText="1"/>
      <protection hidden="1"/>
    </xf>
    <xf numFmtId="0" fontId="17" fillId="33" borderId="10" xfId="0" applyFont="1" applyFill="1" applyBorder="1" applyAlignment="1">
      <alignment horizontal="center" vertical="center"/>
    </xf>
    <xf numFmtId="0" fontId="16" fillId="33" borderId="27" xfId="0" applyFont="1" applyFill="1" applyBorder="1" applyAlignment="1" applyProtection="1">
      <alignment horizontal="left" wrapText="1"/>
      <protection hidden="1"/>
    </xf>
    <xf numFmtId="0" fontId="19" fillId="33" borderId="32" xfId="0" applyFont="1" applyFill="1" applyBorder="1" applyAlignment="1" applyProtection="1">
      <alignment horizontal="center" vertical="center"/>
      <protection hidden="1"/>
    </xf>
    <xf numFmtId="0" fontId="19" fillId="33" borderId="45" xfId="0" applyFont="1" applyFill="1" applyBorder="1" applyAlignment="1" applyProtection="1">
      <alignment horizontal="center" vertical="center"/>
      <protection hidden="1"/>
    </xf>
    <xf numFmtId="0" fontId="26" fillId="0" borderId="0" xfId="487" applyFont="1" applyFill="1" applyBorder="1" applyAlignment="1" applyProtection="1">
      <alignment horizontal="center" vertical="center" wrapText="1"/>
      <protection hidden="1"/>
    </xf>
    <xf numFmtId="0" fontId="17" fillId="33" borderId="58" xfId="0" applyFont="1" applyFill="1" applyBorder="1" applyAlignment="1" applyProtection="1">
      <alignment horizontal="left" vertical="center" wrapText="1"/>
      <protection locked="0"/>
    </xf>
    <xf numFmtId="0" fontId="17" fillId="33" borderId="37" xfId="0" applyFont="1" applyFill="1" applyBorder="1" applyAlignment="1" applyProtection="1">
      <alignment horizontal="left" vertical="center" wrapText="1"/>
      <protection locked="0"/>
    </xf>
    <xf numFmtId="0" fontId="13" fillId="33" borderId="10" xfId="0" applyFont="1" applyFill="1" applyBorder="1" applyAlignment="1">
      <alignment horizontal="left" vertical="center" wrapText="1"/>
    </xf>
    <xf numFmtId="0" fontId="86" fillId="0" borderId="34" xfId="487" applyFont="1" applyFill="1" applyBorder="1" applyAlignment="1" applyProtection="1">
      <alignment horizontal="left" vertical="center" wrapText="1"/>
    </xf>
    <xf numFmtId="0" fontId="86" fillId="0" borderId="27" xfId="487" applyFont="1" applyFill="1" applyBorder="1" applyAlignment="1" applyProtection="1">
      <alignment horizontal="left" vertical="center" wrapText="1"/>
    </xf>
    <xf numFmtId="0" fontId="86" fillId="0" borderId="59" xfId="487" applyFont="1" applyFill="1" applyBorder="1" applyAlignment="1" applyProtection="1">
      <alignment horizontal="left" vertical="center" wrapText="1"/>
    </xf>
    <xf numFmtId="0" fontId="17" fillId="0" borderId="58" xfId="0" applyFont="1" applyBorder="1" applyAlignment="1" applyProtection="1">
      <alignment horizontal="left" vertical="center"/>
      <protection locked="0"/>
    </xf>
    <xf numFmtId="0" fontId="17" fillId="0" borderId="37" xfId="0" applyFont="1" applyBorder="1" applyAlignment="1" applyProtection="1">
      <alignment horizontal="left" vertical="center"/>
      <protection locked="0"/>
    </xf>
    <xf numFmtId="9" fontId="17" fillId="33" borderId="58" xfId="0" applyNumberFormat="1" applyFont="1" applyFill="1" applyBorder="1" applyAlignment="1" applyProtection="1">
      <alignment horizontal="left" vertical="center"/>
      <protection locked="0"/>
    </xf>
    <xf numFmtId="9" fontId="17" fillId="33" borderId="37" xfId="0" applyNumberFormat="1" applyFont="1" applyFill="1" applyBorder="1" applyAlignment="1" applyProtection="1">
      <alignment horizontal="left" vertical="center"/>
      <protection locked="0"/>
    </xf>
    <xf numFmtId="0" fontId="23" fillId="0" borderId="27" xfId="487" applyFont="1" applyFill="1" applyBorder="1" applyAlignment="1" applyProtection="1">
      <alignment horizontal="center" wrapText="1"/>
      <protection hidden="1"/>
    </xf>
    <xf numFmtId="49" fontId="17" fillId="33" borderId="58" xfId="0" applyNumberFormat="1" applyFont="1" applyFill="1" applyBorder="1" applyAlignment="1" applyProtection="1">
      <alignment horizontal="left" vertical="center" wrapText="1"/>
      <protection locked="0"/>
    </xf>
    <xf numFmtId="49" fontId="17" fillId="33" borderId="10" xfId="0" applyNumberFormat="1" applyFont="1" applyFill="1" applyBorder="1" applyAlignment="1" applyProtection="1">
      <alignment horizontal="left" vertical="center" wrapText="1"/>
      <protection locked="0"/>
    </xf>
    <xf numFmtId="49" fontId="17" fillId="33" borderId="37" xfId="0" applyNumberFormat="1" applyFont="1" applyFill="1" applyBorder="1" applyAlignment="1" applyProtection="1">
      <alignment horizontal="left" vertical="center" wrapText="1"/>
      <protection locked="0"/>
    </xf>
    <xf numFmtId="0" fontId="19" fillId="33" borderId="0" xfId="0" applyFont="1" applyFill="1" applyAlignment="1">
      <alignment horizontal="center" wrapText="1"/>
    </xf>
    <xf numFmtId="0" fontId="84" fillId="33" borderId="58" xfId="487" applyFont="1" applyFill="1" applyBorder="1" applyAlignment="1">
      <alignment horizontal="left" vertical="center" wrapText="1"/>
      <protection locked="0"/>
    </xf>
    <xf numFmtId="0" fontId="85" fillId="33" borderId="10" xfId="0" applyFont="1" applyFill="1" applyBorder="1" applyAlignment="1" applyProtection="1">
      <alignment horizontal="left" vertical="center" wrapText="1"/>
      <protection locked="0"/>
    </xf>
    <xf numFmtId="0" fontId="85"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5" fillId="33" borderId="58" xfId="0" applyFont="1" applyFill="1" applyBorder="1" applyAlignment="1" applyProtection="1">
      <alignment horizontal="center" vertical="center"/>
      <protection hidden="1"/>
    </xf>
    <xf numFmtId="0" fontId="15" fillId="33" borderId="10" xfId="0" applyFont="1" applyFill="1" applyBorder="1" applyAlignment="1" applyProtection="1">
      <alignment horizontal="center" vertical="center"/>
      <protection hidden="1"/>
    </xf>
    <xf numFmtId="0" fontId="15" fillId="33" borderId="37" xfId="0" applyFont="1" applyFill="1" applyBorder="1" applyAlignment="1" applyProtection="1">
      <alignment horizontal="center" vertical="center"/>
      <protection hidden="1"/>
    </xf>
    <xf numFmtId="49" fontId="17" fillId="33" borderId="34" xfId="0" applyNumberFormat="1" applyFont="1" applyFill="1" applyBorder="1" applyAlignment="1" applyProtection="1">
      <alignment horizontal="left" vertical="center" wrapText="1"/>
      <protection locked="0"/>
    </xf>
    <xf numFmtId="49" fontId="17" fillId="33" borderId="27" xfId="0" applyNumberFormat="1" applyFont="1" applyFill="1" applyBorder="1" applyAlignment="1" applyProtection="1">
      <alignment horizontal="left" vertical="center" wrapText="1"/>
      <protection locked="0"/>
    </xf>
    <xf numFmtId="49" fontId="17" fillId="33" borderId="59" xfId="0" applyNumberFormat="1" applyFont="1" applyFill="1" applyBorder="1" applyAlignment="1" applyProtection="1">
      <alignment horizontal="left" vertical="center" wrapText="1"/>
      <protection locked="0"/>
    </xf>
    <xf numFmtId="0" fontId="16" fillId="33" borderId="0" xfId="0" applyFont="1" applyFill="1" applyAlignment="1" applyProtection="1">
      <alignment horizontal="center" vertical="center" wrapText="1"/>
      <protection hidden="1"/>
    </xf>
    <xf numFmtId="0" fontId="17" fillId="33" borderId="60" xfId="0" applyFont="1" applyFill="1" applyBorder="1" applyAlignment="1" applyProtection="1">
      <alignment horizontal="left" vertical="center" wrapText="1"/>
      <protection locked="0"/>
    </xf>
    <xf numFmtId="0" fontId="17" fillId="33" borderId="28" xfId="0" applyFont="1" applyFill="1" applyBorder="1" applyAlignment="1" applyProtection="1">
      <alignment horizontal="left" vertical="center" wrapText="1"/>
      <protection locked="0"/>
    </xf>
    <xf numFmtId="0" fontId="17" fillId="33" borderId="53" xfId="0" applyFont="1" applyFill="1" applyBorder="1" applyAlignment="1" applyProtection="1">
      <alignment horizontal="left" vertical="center" wrapText="1"/>
      <protection locked="0"/>
    </xf>
    <xf numFmtId="0" fontId="26" fillId="0" borderId="28" xfId="487" applyFont="1" applyFill="1" applyBorder="1" applyAlignment="1" applyProtection="1">
      <alignment horizontal="center" vertical="center" wrapText="1"/>
      <protection hidden="1"/>
    </xf>
    <xf numFmtId="0" fontId="26" fillId="33" borderId="0" xfId="487" applyFont="1" applyFill="1" applyBorder="1" applyAlignment="1">
      <alignment horizontal="center"/>
      <protection locked="0"/>
    </xf>
    <xf numFmtId="49" fontId="87" fillId="33" borderId="58" xfId="487" applyNumberFormat="1" applyFont="1" applyFill="1" applyBorder="1" applyAlignment="1">
      <alignment horizontal="left" vertical="center" wrapText="1"/>
      <protection locked="0"/>
    </xf>
    <xf numFmtId="49" fontId="87" fillId="33" borderId="10" xfId="487" applyNumberFormat="1" applyFont="1" applyFill="1" applyBorder="1" applyAlignment="1">
      <alignment horizontal="left" vertical="center" wrapText="1"/>
      <protection locked="0"/>
    </xf>
    <xf numFmtId="49" fontId="87" fillId="33" borderId="37" xfId="487" applyNumberFormat="1" applyFont="1" applyFill="1" applyBorder="1" applyAlignment="1">
      <alignment horizontal="left" vertical="center" wrapText="1"/>
      <protection locked="0"/>
    </xf>
    <xf numFmtId="0" fontId="16" fillId="33" borderId="27" xfId="0" applyFont="1" applyFill="1" applyBorder="1" applyAlignment="1" applyProtection="1">
      <alignment horizontal="center" vertical="top" wrapText="1"/>
      <protection hidden="1"/>
    </xf>
    <xf numFmtId="0" fontId="16" fillId="33" borderId="42" xfId="0" applyFont="1" applyFill="1" applyBorder="1" applyAlignment="1" applyProtection="1">
      <alignment horizontal="right" vertical="center"/>
      <protection hidden="1"/>
    </xf>
    <xf numFmtId="0" fontId="16" fillId="33" borderId="29" xfId="0" applyFont="1" applyFill="1" applyBorder="1" applyAlignment="1" applyProtection="1">
      <alignment horizontal="right" vertical="center"/>
      <protection hidden="1"/>
    </xf>
    <xf numFmtId="49" fontId="86" fillId="33" borderId="58" xfId="487" applyNumberFormat="1" applyFont="1" applyFill="1" applyBorder="1" applyAlignment="1">
      <alignment horizontal="left" vertical="center" wrapText="1"/>
      <protection locked="0"/>
    </xf>
    <xf numFmtId="49" fontId="87" fillId="33" borderId="10" xfId="0" applyNumberFormat="1" applyFont="1" applyFill="1" applyBorder="1" applyAlignment="1" applyProtection="1">
      <alignment horizontal="left" vertical="center" wrapText="1"/>
      <protection locked="0"/>
    </xf>
    <xf numFmtId="49" fontId="87" fillId="33" borderId="37" xfId="0" applyNumberFormat="1" applyFont="1" applyFill="1" applyBorder="1" applyAlignment="1" applyProtection="1">
      <alignment horizontal="left" vertical="center" wrapText="1"/>
      <protection locked="0"/>
    </xf>
    <xf numFmtId="49" fontId="17" fillId="0" borderId="58" xfId="0" applyNumberFormat="1" applyFont="1" applyBorder="1" applyAlignment="1" applyProtection="1">
      <alignment horizontal="left" vertical="center" wrapText="1"/>
      <protection locked="0"/>
    </xf>
    <xf numFmtId="49" fontId="17" fillId="0" borderId="10" xfId="0" applyNumberFormat="1" applyFont="1" applyBorder="1" applyAlignment="1" applyProtection="1">
      <alignment horizontal="left" vertical="center" wrapText="1"/>
      <protection locked="0"/>
    </xf>
    <xf numFmtId="49" fontId="17" fillId="0" borderId="37" xfId="0" applyNumberFormat="1" applyFont="1" applyBorder="1" applyAlignment="1" applyProtection="1">
      <alignment horizontal="left" vertical="center" wrapText="1"/>
      <protection locked="0"/>
    </xf>
    <xf numFmtId="165" fontId="16" fillId="33" borderId="34" xfId="0" applyNumberFormat="1" applyFont="1" applyFill="1" applyBorder="1" applyAlignment="1" applyProtection="1">
      <alignment horizontal="center" wrapText="1"/>
      <protection locked="0"/>
    </xf>
    <xf numFmtId="165" fontId="16" fillId="33" borderId="59" xfId="0" applyNumberFormat="1" applyFont="1" applyFill="1" applyBorder="1" applyAlignment="1" applyProtection="1">
      <alignment horizontal="center" wrapText="1"/>
      <protection locked="0"/>
    </xf>
    <xf numFmtId="0" fontId="16" fillId="33" borderId="27" xfId="0" applyFont="1" applyFill="1" applyBorder="1" applyAlignment="1" applyProtection="1">
      <alignment horizontal="center" wrapText="1"/>
      <protection hidden="1"/>
    </xf>
    <xf numFmtId="0" fontId="27" fillId="33" borderId="48" xfId="570" applyFont="1" applyFill="1" applyBorder="1" applyAlignment="1">
      <alignment horizontal="center" vertical="top" wrapText="1"/>
    </xf>
    <xf numFmtId="0" fontId="27" fillId="33" borderId="49" xfId="570" applyFont="1" applyFill="1" applyBorder="1" applyAlignment="1">
      <alignment horizontal="center" vertical="top" wrapText="1"/>
    </xf>
    <xf numFmtId="0" fontId="27" fillId="33" borderId="11" xfId="570" applyFont="1" applyFill="1" applyBorder="1" applyAlignment="1">
      <alignment horizontal="center" vertical="top" wrapText="1"/>
    </xf>
    <xf numFmtId="2" fontId="27" fillId="33" borderId="48" xfId="570" applyNumberFormat="1" applyFont="1" applyFill="1" applyBorder="1" applyAlignment="1">
      <alignment horizontal="center" vertical="top" wrapText="1"/>
    </xf>
    <xf numFmtId="2" fontId="27" fillId="33" borderId="49" xfId="570" applyNumberFormat="1" applyFont="1" applyFill="1" applyBorder="1" applyAlignment="1">
      <alignment horizontal="center" vertical="top" wrapText="1"/>
    </xf>
    <xf numFmtId="2" fontId="27" fillId="33" borderId="11" xfId="570" applyNumberFormat="1" applyFont="1" applyFill="1" applyBorder="1" applyAlignment="1">
      <alignment horizontal="center" vertical="top" wrapText="1"/>
    </xf>
    <xf numFmtId="0" fontId="27" fillId="0" borderId="48" xfId="570" applyFont="1" applyBorder="1" applyAlignment="1">
      <alignment horizontal="center" vertical="top" wrapText="1"/>
    </xf>
    <xf numFmtId="0" fontId="27" fillId="0" borderId="49" xfId="570" applyFont="1" applyBorder="1" applyAlignment="1">
      <alignment horizontal="center" vertical="top" wrapText="1"/>
    </xf>
    <xf numFmtId="0" fontId="27" fillId="0" borderId="11" xfId="570" applyFont="1" applyBorder="1" applyAlignment="1">
      <alignment horizontal="center" vertical="top" wrapText="1"/>
    </xf>
    <xf numFmtId="164" fontId="27" fillId="0" borderId="48" xfId="570" applyNumberFormat="1" applyFont="1" applyBorder="1" applyAlignment="1">
      <alignment horizontal="center" vertical="top" wrapText="1"/>
    </xf>
    <xf numFmtId="164" fontId="27" fillId="0" borderId="49" xfId="570" applyNumberFormat="1" applyFont="1" applyBorder="1" applyAlignment="1">
      <alignment horizontal="center" vertical="top" wrapText="1"/>
    </xf>
    <xf numFmtId="164" fontId="27" fillId="0" borderId="11" xfId="570" applyNumberFormat="1" applyFont="1" applyBorder="1" applyAlignment="1">
      <alignment horizontal="center" vertical="top" wrapText="1"/>
    </xf>
    <xf numFmtId="0" fontId="27" fillId="33" borderId="48" xfId="570" applyFont="1" applyFill="1" applyBorder="1" applyAlignment="1">
      <alignment horizontal="left" vertical="top" wrapText="1"/>
    </xf>
    <xf numFmtId="0" fontId="27" fillId="33" borderId="49" xfId="570" applyFont="1" applyFill="1" applyBorder="1" applyAlignment="1">
      <alignment horizontal="left" vertical="top" wrapText="1"/>
    </xf>
    <xf numFmtId="0" fontId="27" fillId="33" borderId="11" xfId="570" applyFont="1" applyFill="1" applyBorder="1" applyAlignment="1">
      <alignment horizontal="left" vertical="top" wrapText="1"/>
    </xf>
    <xf numFmtId="0" fontId="14" fillId="33" borderId="15" xfId="0" applyFont="1" applyFill="1" applyBorder="1" applyAlignment="1">
      <alignment horizontal="center" vertical="center" wrapText="1"/>
    </xf>
    <xf numFmtId="0" fontId="14" fillId="33" borderId="32" xfId="0" applyFont="1" applyFill="1" applyBorder="1" applyAlignment="1">
      <alignment horizontal="center" vertical="center" wrapText="1"/>
    </xf>
    <xf numFmtId="0" fontId="8" fillId="33" borderId="45" xfId="0" applyFont="1" applyFill="1" applyBorder="1" applyAlignment="1">
      <alignment horizontal="center"/>
    </xf>
    <xf numFmtId="0" fontId="11" fillId="33" borderId="0" xfId="0" applyFont="1" applyFill="1" applyAlignment="1">
      <alignment horizontal="center"/>
    </xf>
    <xf numFmtId="0" fontId="27" fillId="33" borderId="0" xfId="0" applyFont="1" applyFill="1" applyAlignment="1">
      <alignment horizontal="center" vertical="center" wrapText="1"/>
    </xf>
    <xf numFmtId="0" fontId="27" fillId="33" borderId="57" xfId="0" applyFont="1" applyFill="1" applyBorder="1" applyAlignment="1">
      <alignment horizontal="center" vertical="center" wrapText="1"/>
    </xf>
    <xf numFmtId="164" fontId="27" fillId="33" borderId="48" xfId="570" applyNumberFormat="1" applyFont="1" applyFill="1" applyBorder="1" applyAlignment="1">
      <alignment horizontal="center" vertical="top" wrapText="1"/>
    </xf>
    <xf numFmtId="164" fontId="27" fillId="33" borderId="49" xfId="570" applyNumberFormat="1" applyFont="1" applyFill="1" applyBorder="1" applyAlignment="1">
      <alignment horizontal="center" vertical="top" wrapText="1"/>
    </xf>
    <xf numFmtId="164" fontId="27"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9" fillId="33" borderId="38" xfId="487" applyFont="1" applyFill="1" applyBorder="1" applyAlignment="1">
      <alignment horizontal="center"/>
      <protection locked="0"/>
    </xf>
    <xf numFmtId="0" fontId="49" fillId="33" borderId="0" xfId="487" applyFont="1" applyFill="1" applyBorder="1" applyAlignment="1">
      <alignment horizontal="center"/>
      <protection locked="0"/>
    </xf>
    <xf numFmtId="0" fontId="99" fillId="0" borderId="57" xfId="0" applyFont="1" applyBorder="1" applyAlignment="1" applyProtection="1">
      <alignment horizontal="left" vertical="center" wrapText="1"/>
      <protection hidden="1"/>
    </xf>
    <xf numFmtId="0" fontId="13" fillId="33" borderId="27" xfId="0" applyFont="1" applyFill="1" applyBorder="1" applyAlignment="1" applyProtection="1">
      <alignment horizontal="center" vertical="center" wrapText="1"/>
      <protection hidden="1"/>
    </xf>
    <xf numFmtId="0" fontId="13"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3" fillId="33" borderId="0" xfId="487" applyFont="1" applyFill="1" applyBorder="1" applyAlignment="1">
      <alignment horizontal="center" vertical="center"/>
      <protection locked="0"/>
    </xf>
    <xf numFmtId="0" fontId="35"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8"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xf numFmtId="0" fontId="0" fillId="33" borderId="19" xfId="0" applyFill="1" applyBorder="1" applyAlignment="1" applyProtection="1">
      <alignment horizontal="left" vertical="center" wrapText="1"/>
      <protection locked="0"/>
    </xf>
    <xf numFmtId="49" fontId="0" fillId="0" borderId="19" xfId="0" applyNumberFormat="1" applyBorder="1" applyProtection="1">
      <protection locked="0"/>
    </xf>
  </cellXfs>
  <cellStyles count="1137">
    <cellStyle name="20% - Accent1 2" xfId="1" xr:uid="{00000000-0005-0000-0000-000000000000}"/>
    <cellStyle name="20% - Accent1 2 2" xfId="593" xr:uid="{EEFF8318-4F95-4AF0-A9D3-2F114B2477AB}"/>
    <cellStyle name="20% - Accent2 2" xfId="2" xr:uid="{00000000-0005-0000-0000-000001000000}"/>
    <cellStyle name="20% - Accent2 2 2" xfId="594" xr:uid="{2FF46F49-5F8A-4058-8BCB-4D52538EAD35}"/>
    <cellStyle name="20% - Accent3 2" xfId="3" xr:uid="{00000000-0005-0000-0000-000002000000}"/>
    <cellStyle name="20% - Accent3 2 2" xfId="595" xr:uid="{71C94B97-FC68-4364-9DEE-7710F5D65415}"/>
    <cellStyle name="20% - Accent4 2" xfId="4" xr:uid="{00000000-0005-0000-0000-000003000000}"/>
    <cellStyle name="20% - Accent4 2 2" xfId="596" xr:uid="{DDD9E988-A3C4-405C-A71A-242C7A3FF57F}"/>
    <cellStyle name="20% - Accent5 2" xfId="5" xr:uid="{00000000-0005-0000-0000-000004000000}"/>
    <cellStyle name="20% - Accent5 2 2" xfId="597" xr:uid="{3EA20E05-7BCC-4704-A736-0E5D0B4129B7}"/>
    <cellStyle name="20% - Accent6 2" xfId="6" xr:uid="{00000000-0005-0000-0000-000005000000}"/>
    <cellStyle name="20% - Accent6 2 2" xfId="598" xr:uid="{B2765863-5339-411C-81A9-C42CE435A32F}"/>
    <cellStyle name="40% - Accent1 2" xfId="7" xr:uid="{00000000-0005-0000-0000-000006000000}"/>
    <cellStyle name="40% - Accent1 2 2" xfId="599" xr:uid="{0EC25E81-CCA0-4A95-A0AE-E28BBFE2EBFA}"/>
    <cellStyle name="40% - Accent2 2" xfId="8" xr:uid="{00000000-0005-0000-0000-000007000000}"/>
    <cellStyle name="40% - Accent2 2 2" xfId="600" xr:uid="{5E8D6861-4242-4846-921C-B1694E1E79B6}"/>
    <cellStyle name="40% - Accent3 2" xfId="9" xr:uid="{00000000-0005-0000-0000-000008000000}"/>
    <cellStyle name="40% - Accent3 2 2" xfId="601" xr:uid="{7650B89F-331A-4B71-81A1-F1F469F3449E}"/>
    <cellStyle name="40% - Accent4 2" xfId="10" xr:uid="{00000000-0005-0000-0000-000009000000}"/>
    <cellStyle name="40% - Accent4 2 2" xfId="602" xr:uid="{29ADA2DA-EC28-44CE-B059-9375A6B83A7A}"/>
    <cellStyle name="40% - Accent5 2" xfId="11" xr:uid="{00000000-0005-0000-0000-00000A000000}"/>
    <cellStyle name="40% - Accent5 2 2" xfId="603" xr:uid="{DB317A4F-E987-41BD-AD68-0FADA18D68C5}"/>
    <cellStyle name="40% - Accent6 2" xfId="12" xr:uid="{00000000-0005-0000-0000-00000B000000}"/>
    <cellStyle name="40% - Accent6 2 2" xfId="604" xr:uid="{3ED0E3AE-C977-403C-921E-D3252E2E2BA2}"/>
    <cellStyle name="60% - Accent1 2" xfId="13" xr:uid="{00000000-0005-0000-0000-00000C000000}"/>
    <cellStyle name="60% - Accent1 2 2" xfId="605" xr:uid="{0890AC76-A1ED-4945-8CF3-9AD693D1F0BA}"/>
    <cellStyle name="60% - Accent2 2" xfId="14" xr:uid="{00000000-0005-0000-0000-00000D000000}"/>
    <cellStyle name="60% - Accent2 2 2" xfId="606" xr:uid="{C6C5D7E0-EF97-482B-80BF-53F63604DA42}"/>
    <cellStyle name="60% - Accent3 2" xfId="15" xr:uid="{00000000-0005-0000-0000-00000E000000}"/>
    <cellStyle name="60% - Accent3 2 2" xfId="607" xr:uid="{E9A9F1BC-A320-4982-A36E-C7191B865143}"/>
    <cellStyle name="60% - Accent4 2" xfId="16" xr:uid="{00000000-0005-0000-0000-00000F000000}"/>
    <cellStyle name="60% - Accent4 2 2" xfId="608" xr:uid="{27752CE0-0D2F-4C7A-AC4F-120A292D5F60}"/>
    <cellStyle name="60% - Accent5 2" xfId="17" xr:uid="{00000000-0005-0000-0000-000010000000}"/>
    <cellStyle name="60% - Accent5 2 2" xfId="609" xr:uid="{9F4EDF4E-38FB-4823-B93C-9E84FDA404B6}"/>
    <cellStyle name="60% - Accent6 2" xfId="18" xr:uid="{00000000-0005-0000-0000-000011000000}"/>
    <cellStyle name="60% - Accent6 2 2" xfId="610" xr:uid="{C70E71B4-77B8-4ACD-BE28-60D14BC7C0CF}"/>
    <cellStyle name="Accent1 2" xfId="19" xr:uid="{00000000-0005-0000-0000-000012000000}"/>
    <cellStyle name="Accent1 2 2" xfId="611" xr:uid="{A94937A1-428F-4011-8B51-6ED9AB22132B}"/>
    <cellStyle name="Accent2 2" xfId="20" xr:uid="{00000000-0005-0000-0000-000013000000}"/>
    <cellStyle name="Accent2 2 2" xfId="612" xr:uid="{D2EB20A8-5DF7-4E92-ADFB-962464DF3FAB}"/>
    <cellStyle name="Accent3 2" xfId="21" xr:uid="{00000000-0005-0000-0000-000014000000}"/>
    <cellStyle name="Accent3 2 2" xfId="613" xr:uid="{E22074CF-E9A2-47C9-A5CB-25BA0BCDE494}"/>
    <cellStyle name="Accent4 2" xfId="22" xr:uid="{00000000-0005-0000-0000-000015000000}"/>
    <cellStyle name="Accent4 2 2" xfId="614" xr:uid="{2A6E5119-5C8B-4E40-B62C-7A019984211A}"/>
    <cellStyle name="Accent5 2" xfId="23" xr:uid="{00000000-0005-0000-0000-000016000000}"/>
    <cellStyle name="Accent5 2 2" xfId="615" xr:uid="{3BA0573F-CF31-4085-B4F1-FD46E11A283F}"/>
    <cellStyle name="Accent6 2" xfId="24" xr:uid="{00000000-0005-0000-0000-000017000000}"/>
    <cellStyle name="Accent6 2 2" xfId="616" xr:uid="{EBC036A1-6B08-4400-8233-5AB3CE12433F}"/>
    <cellStyle name="Bad 2" xfId="25" xr:uid="{00000000-0005-0000-0000-000018000000}"/>
    <cellStyle name="Bad 2 2" xfId="617" xr:uid="{A0A2FDBF-DE3B-4F4A-ACCF-379341FB7477}"/>
    <cellStyle name="Bad 3" xfId="26" xr:uid="{00000000-0005-0000-0000-000019000000}"/>
    <cellStyle name="Bad 3 2" xfId="618" xr:uid="{199DBC18-038B-439E-8478-FED2F43E3117}"/>
    <cellStyle name="Calculation 2" xfId="27" xr:uid="{00000000-0005-0000-0000-00001A000000}"/>
    <cellStyle name="Calculation 2 2" xfId="619" xr:uid="{F626E6E2-6FFC-4AE7-B6F6-8BBDAACB17F0}"/>
    <cellStyle name="Check Cell 2" xfId="28" xr:uid="{00000000-0005-0000-0000-00001B000000}"/>
    <cellStyle name="Check Cell 2 2" xfId="620" xr:uid="{4C574DBB-899F-4BE3-BB6E-B1D69C57F8E7}"/>
    <cellStyle name="Comma [0] 2" xfId="29" xr:uid="{00000000-0005-0000-0000-00001C000000}"/>
    <cellStyle name="Comma [0] 2 2" xfId="621" xr:uid="{474FD83C-F8B8-46FF-A6CC-87231A5D91DF}"/>
    <cellStyle name="Comma [0] 3" xfId="30" xr:uid="{00000000-0005-0000-0000-00001D000000}"/>
    <cellStyle name="Comma [0] 3 2" xfId="622" xr:uid="{B139045F-2067-4A20-9F12-A37BD25E4083}"/>
    <cellStyle name="Comma [0] 4" xfId="31" xr:uid="{00000000-0005-0000-0000-00001E000000}"/>
    <cellStyle name="Comma [0] 4 2" xfId="623" xr:uid="{79F962E6-7210-4557-A3DF-AFDF0EF8CBA0}"/>
    <cellStyle name="Comma 10" xfId="32" xr:uid="{00000000-0005-0000-0000-00001F000000}"/>
    <cellStyle name="Comma 10 2" xfId="624" xr:uid="{FE43339D-D203-4830-A2BB-F1126639FA8A}"/>
    <cellStyle name="Comma 100" xfId="33" xr:uid="{00000000-0005-0000-0000-000020000000}"/>
    <cellStyle name="Comma 100 2" xfId="625" xr:uid="{3D180449-148D-4359-ABEA-4CAD50510636}"/>
    <cellStyle name="Comma 101" xfId="34" xr:uid="{00000000-0005-0000-0000-000021000000}"/>
    <cellStyle name="Comma 101 2" xfId="626" xr:uid="{D6D787D6-8E47-4750-93F8-8021A2BAF58F}"/>
    <cellStyle name="Comma 102" xfId="35" xr:uid="{00000000-0005-0000-0000-000022000000}"/>
    <cellStyle name="Comma 102 2" xfId="627" xr:uid="{6EF8FD58-2114-4FCF-8A1F-02BE4F76CC37}"/>
    <cellStyle name="Comma 103" xfId="36" xr:uid="{00000000-0005-0000-0000-000023000000}"/>
    <cellStyle name="Comma 103 2" xfId="628" xr:uid="{8A2A8EEF-AE89-40C0-9A1C-58A2A5241853}"/>
    <cellStyle name="Comma 104" xfId="37" xr:uid="{00000000-0005-0000-0000-000024000000}"/>
    <cellStyle name="Comma 104 2" xfId="629" xr:uid="{A1874023-4CD0-493D-9518-6468CE774372}"/>
    <cellStyle name="Comma 105" xfId="38" xr:uid="{00000000-0005-0000-0000-000025000000}"/>
    <cellStyle name="Comma 105 2" xfId="630" xr:uid="{DD964FE8-09F9-4BD7-9A54-C5CC5611DE60}"/>
    <cellStyle name="Comma 106" xfId="39" xr:uid="{00000000-0005-0000-0000-000026000000}"/>
    <cellStyle name="Comma 106 2" xfId="631" xr:uid="{C3843E12-7471-4012-8F38-8019B77595C2}"/>
    <cellStyle name="Comma 107" xfId="40" xr:uid="{00000000-0005-0000-0000-000027000000}"/>
    <cellStyle name="Comma 107 2" xfId="632" xr:uid="{D30750C5-057A-421F-9BC2-63CABFCC8739}"/>
    <cellStyle name="Comma 108" xfId="41" xr:uid="{00000000-0005-0000-0000-000028000000}"/>
    <cellStyle name="Comma 108 2" xfId="633" xr:uid="{2585D785-092C-4005-A137-8933697B1CD8}"/>
    <cellStyle name="Comma 109" xfId="42" xr:uid="{00000000-0005-0000-0000-000029000000}"/>
    <cellStyle name="Comma 109 2" xfId="634" xr:uid="{5DDFFAFA-C1C7-4749-AF07-88BD95EC8A11}"/>
    <cellStyle name="Comma 11" xfId="43" xr:uid="{00000000-0005-0000-0000-00002A000000}"/>
    <cellStyle name="Comma 11 2" xfId="635" xr:uid="{FDA9F6B2-B2D0-404C-9058-1B7CC23486BB}"/>
    <cellStyle name="Comma 110" xfId="44" xr:uid="{00000000-0005-0000-0000-00002B000000}"/>
    <cellStyle name="Comma 110 2" xfId="636" xr:uid="{33D79E7E-FABD-42DB-B11D-827A24243BF8}"/>
    <cellStyle name="Comma 111" xfId="45" xr:uid="{00000000-0005-0000-0000-00002C000000}"/>
    <cellStyle name="Comma 111 2" xfId="637" xr:uid="{67C223D8-F106-4068-8E6B-DFF3818B97AF}"/>
    <cellStyle name="Comma 112" xfId="46" xr:uid="{00000000-0005-0000-0000-00002D000000}"/>
    <cellStyle name="Comma 112 2" xfId="638" xr:uid="{15D81F1E-0C0E-450D-BAF1-854D1B26AD5E}"/>
    <cellStyle name="Comma 113" xfId="47" xr:uid="{00000000-0005-0000-0000-00002E000000}"/>
    <cellStyle name="Comma 113 2" xfId="639" xr:uid="{83252A48-CC7E-4093-837F-9786AF181036}"/>
    <cellStyle name="Comma 114" xfId="48" xr:uid="{00000000-0005-0000-0000-00002F000000}"/>
    <cellStyle name="Comma 114 2" xfId="640" xr:uid="{37C178CA-F74A-4196-A45D-657F63D436EA}"/>
    <cellStyle name="Comma 115" xfId="49" xr:uid="{00000000-0005-0000-0000-000030000000}"/>
    <cellStyle name="Comma 115 2" xfId="641" xr:uid="{98101830-E28A-4C45-B881-A462316E7BF7}"/>
    <cellStyle name="Comma 116" xfId="50" xr:uid="{00000000-0005-0000-0000-000031000000}"/>
    <cellStyle name="Comma 116 2" xfId="642" xr:uid="{B44176BF-93BC-41D7-9508-4803115228CA}"/>
    <cellStyle name="Comma 117" xfId="51" xr:uid="{00000000-0005-0000-0000-000032000000}"/>
    <cellStyle name="Comma 117 2" xfId="643" xr:uid="{AEB829A1-92DE-4FC9-9284-8A8B18414543}"/>
    <cellStyle name="Comma 118" xfId="52" xr:uid="{00000000-0005-0000-0000-000033000000}"/>
    <cellStyle name="Comma 118 2" xfId="644" xr:uid="{EE0D759A-42BB-468C-826C-61E3FE3AB4C7}"/>
    <cellStyle name="Comma 119" xfId="53" xr:uid="{00000000-0005-0000-0000-000034000000}"/>
    <cellStyle name="Comma 119 2" xfId="645" xr:uid="{D3CAC16A-C15E-4F6F-8AE2-E107B47B4268}"/>
    <cellStyle name="Comma 12" xfId="54" xr:uid="{00000000-0005-0000-0000-000035000000}"/>
    <cellStyle name="Comma 12 2" xfId="646" xr:uid="{1178D657-1115-4C56-BBB5-2822D00A511D}"/>
    <cellStyle name="Comma 120" xfId="55" xr:uid="{00000000-0005-0000-0000-000036000000}"/>
    <cellStyle name="Comma 120 2" xfId="647" xr:uid="{8EE33010-05AB-43A0-B182-90E6973D8865}"/>
    <cellStyle name="Comma 121" xfId="56" xr:uid="{00000000-0005-0000-0000-000037000000}"/>
    <cellStyle name="Comma 121 2" xfId="648" xr:uid="{D2322297-C4F1-43DB-96B5-62D1AB9356E5}"/>
    <cellStyle name="Comma 122" xfId="57" xr:uid="{00000000-0005-0000-0000-000038000000}"/>
    <cellStyle name="Comma 122 2" xfId="649" xr:uid="{4B09E306-5FD6-4C62-BE62-5D674D6B7857}"/>
    <cellStyle name="Comma 123" xfId="58" xr:uid="{00000000-0005-0000-0000-000039000000}"/>
    <cellStyle name="Comma 123 2" xfId="650" xr:uid="{5CD4F3AB-1147-4C43-9A88-7FD6A2F71C52}"/>
    <cellStyle name="Comma 124" xfId="59" xr:uid="{00000000-0005-0000-0000-00003A000000}"/>
    <cellStyle name="Comma 124 2" xfId="651" xr:uid="{62E27519-7C4E-4FE2-B9DC-1BC9D864BE87}"/>
    <cellStyle name="Comma 125" xfId="60" xr:uid="{00000000-0005-0000-0000-00003B000000}"/>
    <cellStyle name="Comma 125 2" xfId="652" xr:uid="{403C7661-B677-4309-91D7-CF9D5189AB81}"/>
    <cellStyle name="Comma 126" xfId="61" xr:uid="{00000000-0005-0000-0000-00003C000000}"/>
    <cellStyle name="Comma 126 2" xfId="653" xr:uid="{E7EB5E10-5979-4E80-8850-CEF42FC6DC5D}"/>
    <cellStyle name="Comma 127" xfId="62" xr:uid="{00000000-0005-0000-0000-00003D000000}"/>
    <cellStyle name="Comma 127 2" xfId="654" xr:uid="{5CB7A315-EB60-41C1-BF6C-9F1543D2BB38}"/>
    <cellStyle name="Comma 128" xfId="63" xr:uid="{00000000-0005-0000-0000-00003E000000}"/>
    <cellStyle name="Comma 128 2" xfId="655" xr:uid="{6779B71A-D480-47B3-8509-0596B8DEB0D8}"/>
    <cellStyle name="Comma 129" xfId="64" xr:uid="{00000000-0005-0000-0000-00003F000000}"/>
    <cellStyle name="Comma 129 2" xfId="656" xr:uid="{74618DD9-B20A-41AD-9485-EF9EAE527F05}"/>
    <cellStyle name="Comma 13" xfId="65" xr:uid="{00000000-0005-0000-0000-000040000000}"/>
    <cellStyle name="Comma 13 2" xfId="657" xr:uid="{1FD7F125-A779-42C8-92CC-105A63391CDB}"/>
    <cellStyle name="Comma 130" xfId="66" xr:uid="{00000000-0005-0000-0000-000041000000}"/>
    <cellStyle name="Comma 130 2" xfId="658" xr:uid="{A5FC52DB-9AEC-4523-81D0-74DAA451D1BC}"/>
    <cellStyle name="Comma 131" xfId="67" xr:uid="{00000000-0005-0000-0000-000042000000}"/>
    <cellStyle name="Comma 131 2" xfId="659" xr:uid="{EEDC49C2-F187-4EEC-94E7-BF9C9C10259C}"/>
    <cellStyle name="Comma 132" xfId="68" xr:uid="{00000000-0005-0000-0000-000043000000}"/>
    <cellStyle name="Comma 132 2" xfId="660" xr:uid="{47E5178A-BF78-48E7-9753-987BEE6D0E28}"/>
    <cellStyle name="Comma 133" xfId="69" xr:uid="{00000000-0005-0000-0000-000044000000}"/>
    <cellStyle name="Comma 133 2" xfId="661" xr:uid="{63C08F2E-B144-40D9-9796-CCCC9A4C4325}"/>
    <cellStyle name="Comma 134" xfId="70" xr:uid="{00000000-0005-0000-0000-000045000000}"/>
    <cellStyle name="Comma 134 2" xfId="662" xr:uid="{13F6B0DA-E4E7-4CDC-B7F7-A646E08602B2}"/>
    <cellStyle name="Comma 135" xfId="71" xr:uid="{00000000-0005-0000-0000-000046000000}"/>
    <cellStyle name="Comma 135 2" xfId="663" xr:uid="{D23A6E73-0119-4B07-843D-825C83843264}"/>
    <cellStyle name="Comma 136" xfId="72" xr:uid="{00000000-0005-0000-0000-000047000000}"/>
    <cellStyle name="Comma 136 2" xfId="664" xr:uid="{15EC1741-BEFB-4B86-8348-B010925DA2FD}"/>
    <cellStyle name="Comma 137" xfId="73" xr:uid="{00000000-0005-0000-0000-000048000000}"/>
    <cellStyle name="Comma 137 2" xfId="665" xr:uid="{907F51A2-F4E0-490C-8728-EDDEDDB50F88}"/>
    <cellStyle name="Comma 138" xfId="74" xr:uid="{00000000-0005-0000-0000-000049000000}"/>
    <cellStyle name="Comma 138 2" xfId="666" xr:uid="{AF97C545-D4E1-493F-82A3-A98E64BCA827}"/>
    <cellStyle name="Comma 139" xfId="75" xr:uid="{00000000-0005-0000-0000-00004A000000}"/>
    <cellStyle name="Comma 139 2" xfId="667" xr:uid="{97C3C90C-34D1-4230-B58C-07BD7F4D7616}"/>
    <cellStyle name="Comma 14" xfId="76" xr:uid="{00000000-0005-0000-0000-00004B000000}"/>
    <cellStyle name="Comma 14 2" xfId="668" xr:uid="{4E6E340B-79ED-4ECD-893B-20AAD3B8491F}"/>
    <cellStyle name="Comma 140" xfId="77" xr:uid="{00000000-0005-0000-0000-00004C000000}"/>
    <cellStyle name="Comma 140 2" xfId="669" xr:uid="{0C22D718-9BCE-4569-B50C-F6C83D186ED9}"/>
    <cellStyle name="Comma 141" xfId="78" xr:uid="{00000000-0005-0000-0000-00004D000000}"/>
    <cellStyle name="Comma 141 2" xfId="670" xr:uid="{E500EF4A-8D00-418B-A17E-E83E78ADEB5A}"/>
    <cellStyle name="Comma 142" xfId="79" xr:uid="{00000000-0005-0000-0000-00004E000000}"/>
    <cellStyle name="Comma 142 2" xfId="671" xr:uid="{2F959603-B57B-442A-A7E3-045DCD671F2C}"/>
    <cellStyle name="Comma 143" xfId="80" xr:uid="{00000000-0005-0000-0000-00004F000000}"/>
    <cellStyle name="Comma 143 2" xfId="672" xr:uid="{94858F28-025E-4D39-838F-2E37FE5273A8}"/>
    <cellStyle name="Comma 144" xfId="81" xr:uid="{00000000-0005-0000-0000-000050000000}"/>
    <cellStyle name="Comma 144 2" xfId="673" xr:uid="{F54F3283-8B39-46CE-BCD4-41687DC16B54}"/>
    <cellStyle name="Comma 145" xfId="82" xr:uid="{00000000-0005-0000-0000-000051000000}"/>
    <cellStyle name="Comma 145 2" xfId="674" xr:uid="{F44C6042-C7BA-4511-B17D-803D242F4EB3}"/>
    <cellStyle name="Comma 146" xfId="83" xr:uid="{00000000-0005-0000-0000-000052000000}"/>
    <cellStyle name="Comma 146 2" xfId="675" xr:uid="{E234BF22-E54C-49C9-84F8-179E61CF6F19}"/>
    <cellStyle name="Comma 147" xfId="84" xr:uid="{00000000-0005-0000-0000-000053000000}"/>
    <cellStyle name="Comma 147 2" xfId="676" xr:uid="{4C2F5249-4836-41BC-9B27-A510441C42D5}"/>
    <cellStyle name="Comma 148" xfId="85" xr:uid="{00000000-0005-0000-0000-000054000000}"/>
    <cellStyle name="Comma 148 2" xfId="677" xr:uid="{EF7ECB98-C18A-48D3-A7C0-9BEC18173B0D}"/>
    <cellStyle name="Comma 149" xfId="86" xr:uid="{00000000-0005-0000-0000-000055000000}"/>
    <cellStyle name="Comma 149 2" xfId="678" xr:uid="{9A5D6248-70DC-47BF-B0A5-626EC1C163FB}"/>
    <cellStyle name="Comma 15" xfId="87" xr:uid="{00000000-0005-0000-0000-000056000000}"/>
    <cellStyle name="Comma 15 2" xfId="679" xr:uid="{D839705E-C5CC-4766-BB6E-EFA0B4897235}"/>
    <cellStyle name="Comma 150" xfId="88" xr:uid="{00000000-0005-0000-0000-000057000000}"/>
    <cellStyle name="Comma 150 2" xfId="680" xr:uid="{5A48A6D0-A738-4404-9CCD-7BE09241D6D3}"/>
    <cellStyle name="Comma 151" xfId="89" xr:uid="{00000000-0005-0000-0000-000058000000}"/>
    <cellStyle name="Comma 151 2" xfId="681" xr:uid="{1640CC3C-30BD-4A76-829D-0643CFAD13B0}"/>
    <cellStyle name="Comma 152" xfId="90" xr:uid="{00000000-0005-0000-0000-000059000000}"/>
    <cellStyle name="Comma 152 2" xfId="682" xr:uid="{17689F8C-1F7E-41BB-BDF1-8B8DD2D8945B}"/>
    <cellStyle name="Comma 153" xfId="91" xr:uid="{00000000-0005-0000-0000-00005A000000}"/>
    <cellStyle name="Comma 153 2" xfId="683" xr:uid="{DEA29F44-AA01-487B-984F-B76AF170F6C3}"/>
    <cellStyle name="Comma 154" xfId="92" xr:uid="{00000000-0005-0000-0000-00005B000000}"/>
    <cellStyle name="Comma 154 2" xfId="684" xr:uid="{7C5B6C67-76B9-407B-8CC8-1790F59D8513}"/>
    <cellStyle name="Comma 155" xfId="93" xr:uid="{00000000-0005-0000-0000-00005C000000}"/>
    <cellStyle name="Comma 155 2" xfId="685" xr:uid="{ECD45873-D548-467F-A971-49165BEBB6AC}"/>
    <cellStyle name="Comma 156" xfId="94" xr:uid="{00000000-0005-0000-0000-00005D000000}"/>
    <cellStyle name="Comma 156 2" xfId="686" xr:uid="{B4EE09F8-79C2-43D9-A609-4560839DE3CC}"/>
    <cellStyle name="Comma 157" xfId="95" xr:uid="{00000000-0005-0000-0000-00005E000000}"/>
    <cellStyle name="Comma 157 2" xfId="687" xr:uid="{5F2C5D8B-B8D8-4CE2-9D6D-B2F9C3EE6578}"/>
    <cellStyle name="Comma 158" xfId="96" xr:uid="{00000000-0005-0000-0000-00005F000000}"/>
    <cellStyle name="Comma 158 2" xfId="688" xr:uid="{86DF7CE2-0454-4AF7-A3BF-C1CCB197CC44}"/>
    <cellStyle name="Comma 159" xfId="97" xr:uid="{00000000-0005-0000-0000-000060000000}"/>
    <cellStyle name="Comma 159 2" xfId="689" xr:uid="{66C7A302-AC31-4A56-88E3-93462AF3EC53}"/>
    <cellStyle name="Comma 16" xfId="98" xr:uid="{00000000-0005-0000-0000-000061000000}"/>
    <cellStyle name="Comma 16 2" xfId="690" xr:uid="{5A15DCBF-83A9-44B6-A040-D2776D1149D5}"/>
    <cellStyle name="Comma 160" xfId="99" xr:uid="{00000000-0005-0000-0000-000062000000}"/>
    <cellStyle name="Comma 160 2" xfId="691" xr:uid="{4E7FC792-40A5-49DF-8E83-D56995674C07}"/>
    <cellStyle name="Comma 161" xfId="100" xr:uid="{00000000-0005-0000-0000-000063000000}"/>
    <cellStyle name="Comma 161 2" xfId="692" xr:uid="{1804257C-C0F8-4235-B526-24B3BF18506D}"/>
    <cellStyle name="Comma 162" xfId="101" xr:uid="{00000000-0005-0000-0000-000064000000}"/>
    <cellStyle name="Comma 162 2" xfId="693" xr:uid="{385869AC-03B0-4471-98F5-A8DA3D365771}"/>
    <cellStyle name="Comma 163" xfId="102" xr:uid="{00000000-0005-0000-0000-000065000000}"/>
    <cellStyle name="Comma 163 2" xfId="694" xr:uid="{FD2E354A-E697-4033-ADF9-C59FA185FDFD}"/>
    <cellStyle name="Comma 164" xfId="103" xr:uid="{00000000-0005-0000-0000-000066000000}"/>
    <cellStyle name="Comma 164 2" xfId="695" xr:uid="{72432457-0450-404A-8AF6-A84AA51D54E4}"/>
    <cellStyle name="Comma 165" xfId="104" xr:uid="{00000000-0005-0000-0000-000067000000}"/>
    <cellStyle name="Comma 165 2" xfId="696" xr:uid="{79C75C4B-D17F-4D03-8BC8-D3DA41BE2499}"/>
    <cellStyle name="Comma 166" xfId="105" xr:uid="{00000000-0005-0000-0000-000068000000}"/>
    <cellStyle name="Comma 166 2" xfId="697" xr:uid="{4F836A7C-3115-4216-B833-FF5117C7A781}"/>
    <cellStyle name="Comma 167" xfId="106" xr:uid="{00000000-0005-0000-0000-000069000000}"/>
    <cellStyle name="Comma 167 2" xfId="698" xr:uid="{1CB9ABFD-E271-44BE-97B2-AFE54F20C71A}"/>
    <cellStyle name="Comma 168" xfId="107" xr:uid="{00000000-0005-0000-0000-00006A000000}"/>
    <cellStyle name="Comma 168 2" xfId="699" xr:uid="{408B47D6-0F84-478A-B5F4-1846CDE8E7A2}"/>
    <cellStyle name="Comma 169" xfId="108" xr:uid="{00000000-0005-0000-0000-00006B000000}"/>
    <cellStyle name="Comma 169 2" xfId="700" xr:uid="{02EB6290-5F4C-4827-B4C0-FD389606C66C}"/>
    <cellStyle name="Comma 17" xfId="109" xr:uid="{00000000-0005-0000-0000-00006C000000}"/>
    <cellStyle name="Comma 17 2" xfId="701" xr:uid="{6D097582-9995-48B1-B523-461803D4A030}"/>
    <cellStyle name="Comma 170" xfId="110" xr:uid="{00000000-0005-0000-0000-00006D000000}"/>
    <cellStyle name="Comma 170 2" xfId="702" xr:uid="{93CD0876-17D3-4111-B1E4-BF3DC0B90061}"/>
    <cellStyle name="Comma 171" xfId="111" xr:uid="{00000000-0005-0000-0000-00006E000000}"/>
    <cellStyle name="Comma 171 2" xfId="703" xr:uid="{3902B9F6-13DB-4C7F-AA68-4B8E300038F9}"/>
    <cellStyle name="Comma 172" xfId="112" xr:uid="{00000000-0005-0000-0000-00006F000000}"/>
    <cellStyle name="Comma 172 2" xfId="704" xr:uid="{2E12303F-6103-4757-B7B4-E733E6B6C65E}"/>
    <cellStyle name="Comma 173" xfId="113" xr:uid="{00000000-0005-0000-0000-000070000000}"/>
    <cellStyle name="Comma 173 2" xfId="705" xr:uid="{3291600B-AD7E-4D0D-AA8E-B25EFC84FC7C}"/>
    <cellStyle name="Comma 174" xfId="114" xr:uid="{00000000-0005-0000-0000-000071000000}"/>
    <cellStyle name="Comma 174 2" xfId="706" xr:uid="{45F4F028-C9A2-4B9B-AE2C-749823BF4B58}"/>
    <cellStyle name="Comma 175" xfId="115" xr:uid="{00000000-0005-0000-0000-000072000000}"/>
    <cellStyle name="Comma 175 2" xfId="707" xr:uid="{6B0EF8AE-FE32-488C-8690-F63FC6CC578E}"/>
    <cellStyle name="Comma 176" xfId="116" xr:uid="{00000000-0005-0000-0000-000073000000}"/>
    <cellStyle name="Comma 176 2" xfId="708" xr:uid="{FA9E658B-2209-4A76-BDC0-F9364A7B88C1}"/>
    <cellStyle name="Comma 177" xfId="117" xr:uid="{00000000-0005-0000-0000-000074000000}"/>
    <cellStyle name="Comma 177 2" xfId="709" xr:uid="{FEF88E62-0CF3-4DFC-9C66-2F126A625324}"/>
    <cellStyle name="Comma 178" xfId="118" xr:uid="{00000000-0005-0000-0000-000075000000}"/>
    <cellStyle name="Comma 178 2" xfId="710" xr:uid="{9FA6C469-3B59-481B-A8F8-99E21480EBCE}"/>
    <cellStyle name="Comma 179" xfId="119" xr:uid="{00000000-0005-0000-0000-000076000000}"/>
    <cellStyle name="Comma 179 2" xfId="711" xr:uid="{87F734A5-BB0C-4C3B-BAAD-7E9904C9DF3B}"/>
    <cellStyle name="Comma 18" xfId="120" xr:uid="{00000000-0005-0000-0000-000077000000}"/>
    <cellStyle name="Comma 18 2" xfId="712" xr:uid="{3374C2B1-1C53-43D5-B97A-1800645664FA}"/>
    <cellStyle name="Comma 180" xfId="121" xr:uid="{00000000-0005-0000-0000-000078000000}"/>
    <cellStyle name="Comma 180 2" xfId="713" xr:uid="{BF3A5A0D-B70C-41B6-A77B-3587792992EC}"/>
    <cellStyle name="Comma 181" xfId="122" xr:uid="{00000000-0005-0000-0000-000079000000}"/>
    <cellStyle name="Comma 181 2" xfId="714" xr:uid="{2C0D14CD-6235-483D-9110-AC9C98643348}"/>
    <cellStyle name="Comma 182" xfId="123" xr:uid="{00000000-0005-0000-0000-00007A000000}"/>
    <cellStyle name="Comma 182 2" xfId="715" xr:uid="{E5BB5199-74C4-4199-909D-AF95B9793F6C}"/>
    <cellStyle name="Comma 183" xfId="124" xr:uid="{00000000-0005-0000-0000-00007B000000}"/>
    <cellStyle name="Comma 183 2" xfId="716" xr:uid="{77D65EE7-C851-4ED6-9F9F-0FD30448CBE3}"/>
    <cellStyle name="Comma 184" xfId="125" xr:uid="{00000000-0005-0000-0000-00007C000000}"/>
    <cellStyle name="Comma 184 2" xfId="717" xr:uid="{C6864EFE-9D59-4A25-B70B-867703DB7F60}"/>
    <cellStyle name="Comma 185" xfId="126" xr:uid="{00000000-0005-0000-0000-00007D000000}"/>
    <cellStyle name="Comma 185 2" xfId="718" xr:uid="{18A71BFA-7E30-4C45-A7EA-BD42BC0AFC07}"/>
    <cellStyle name="Comma 186" xfId="127" xr:uid="{00000000-0005-0000-0000-00007E000000}"/>
    <cellStyle name="Comma 186 2" xfId="719" xr:uid="{0CC23C06-A0AD-4F4E-A610-E459D14EC879}"/>
    <cellStyle name="Comma 187" xfId="128" xr:uid="{00000000-0005-0000-0000-00007F000000}"/>
    <cellStyle name="Comma 187 2" xfId="720" xr:uid="{D9CC137A-9AB2-4982-B4BF-C429597B3B51}"/>
    <cellStyle name="Comma 188" xfId="129" xr:uid="{00000000-0005-0000-0000-000080000000}"/>
    <cellStyle name="Comma 188 2" xfId="721" xr:uid="{11DC397C-6D9B-4ADC-BC66-A385CBA079C1}"/>
    <cellStyle name="Comma 189" xfId="130" xr:uid="{00000000-0005-0000-0000-000081000000}"/>
    <cellStyle name="Comma 189 2" xfId="722" xr:uid="{A8A626BA-03F1-4BE8-8C9E-00ED6A8AB2EF}"/>
    <cellStyle name="Comma 19" xfId="131" xr:uid="{00000000-0005-0000-0000-000082000000}"/>
    <cellStyle name="Comma 19 2" xfId="723" xr:uid="{2B2EB68C-FD60-4185-89B7-56226999C8CC}"/>
    <cellStyle name="Comma 190" xfId="132" xr:uid="{00000000-0005-0000-0000-000083000000}"/>
    <cellStyle name="Comma 190 2" xfId="724" xr:uid="{A042DCC7-E540-42BB-89FC-D459DA729E15}"/>
    <cellStyle name="Comma 191" xfId="133" xr:uid="{00000000-0005-0000-0000-000084000000}"/>
    <cellStyle name="Comma 191 2" xfId="725" xr:uid="{C8C8B014-FF75-4A75-8105-B4EA5CE52766}"/>
    <cellStyle name="Comma 192" xfId="134" xr:uid="{00000000-0005-0000-0000-000085000000}"/>
    <cellStyle name="Comma 192 2" xfId="726" xr:uid="{A9EFB718-C23A-40E4-9CA8-FA57DB0BB1AA}"/>
    <cellStyle name="Comma 193" xfId="135" xr:uid="{00000000-0005-0000-0000-000086000000}"/>
    <cellStyle name="Comma 193 2" xfId="727" xr:uid="{69FED682-02F4-42EF-A75A-0A0FF3198228}"/>
    <cellStyle name="Comma 194" xfId="136" xr:uid="{00000000-0005-0000-0000-000087000000}"/>
    <cellStyle name="Comma 194 2" xfId="728" xr:uid="{037E5516-9FB1-448A-B18B-C458AE8D58A9}"/>
    <cellStyle name="Comma 195" xfId="137" xr:uid="{00000000-0005-0000-0000-000088000000}"/>
    <cellStyle name="Comma 195 2" xfId="729" xr:uid="{AB70917E-BDF0-4D28-8D22-A74E9B33DEB1}"/>
    <cellStyle name="Comma 196" xfId="138" xr:uid="{00000000-0005-0000-0000-000089000000}"/>
    <cellStyle name="Comma 196 2" xfId="730" xr:uid="{C6FBA802-2C2C-4885-9A2F-7EB5C54B15B7}"/>
    <cellStyle name="Comma 197" xfId="139" xr:uid="{00000000-0005-0000-0000-00008A000000}"/>
    <cellStyle name="Comma 197 2" xfId="731" xr:uid="{3C002197-3C94-4D56-8FF9-2A5655C79E8A}"/>
    <cellStyle name="Comma 198" xfId="140" xr:uid="{00000000-0005-0000-0000-00008B000000}"/>
    <cellStyle name="Comma 198 2" xfId="732" xr:uid="{6EB8B93B-B5C1-42B9-9A00-132BB1B10978}"/>
    <cellStyle name="Comma 199" xfId="141" xr:uid="{00000000-0005-0000-0000-00008C000000}"/>
    <cellStyle name="Comma 199 2" xfId="733" xr:uid="{69D7F804-CE10-42D5-8C08-EA185ACE6869}"/>
    <cellStyle name="Comma 2" xfId="142" xr:uid="{00000000-0005-0000-0000-00008D000000}"/>
    <cellStyle name="Comma 2 2" xfId="734" xr:uid="{F982ED52-E281-4343-A6B2-24127A15D6C4}"/>
    <cellStyle name="Comma 20" xfId="143" xr:uid="{00000000-0005-0000-0000-00008E000000}"/>
    <cellStyle name="Comma 20 2" xfId="735" xr:uid="{72B07EA7-A07E-49BB-9A82-6E392A52A4B2}"/>
    <cellStyle name="Comma 200" xfId="144" xr:uid="{00000000-0005-0000-0000-00008F000000}"/>
    <cellStyle name="Comma 200 2" xfId="736" xr:uid="{6C8DF949-18E5-4305-8319-6750E757B839}"/>
    <cellStyle name="Comma 201" xfId="145" xr:uid="{00000000-0005-0000-0000-000090000000}"/>
    <cellStyle name="Comma 201 2" xfId="737" xr:uid="{77779AD9-7926-445F-BC91-3C5B67EC3FAF}"/>
    <cellStyle name="Comma 202" xfId="146" xr:uid="{00000000-0005-0000-0000-000091000000}"/>
    <cellStyle name="Comma 202 2" xfId="738" xr:uid="{7D007281-CB66-4261-B546-101097AB5A49}"/>
    <cellStyle name="Comma 203" xfId="147" xr:uid="{00000000-0005-0000-0000-000092000000}"/>
    <cellStyle name="Comma 203 2" xfId="739" xr:uid="{A8E3853D-70E0-48AD-8940-1F944A681FC6}"/>
    <cellStyle name="Comma 204" xfId="148" xr:uid="{00000000-0005-0000-0000-000093000000}"/>
    <cellStyle name="Comma 204 2" xfId="740" xr:uid="{7AFCE0CB-E57C-455A-9A5B-815FD23F8DD6}"/>
    <cellStyle name="Comma 205" xfId="149" xr:uid="{00000000-0005-0000-0000-000094000000}"/>
    <cellStyle name="Comma 205 2" xfId="741" xr:uid="{966A4F67-5CA2-4C42-BE4C-E357CC042429}"/>
    <cellStyle name="Comma 206" xfId="150" xr:uid="{00000000-0005-0000-0000-000095000000}"/>
    <cellStyle name="Comma 206 2" xfId="742" xr:uid="{4A2F11E1-12F8-431C-B53F-F8EED4DA440E}"/>
    <cellStyle name="Comma 207" xfId="151" xr:uid="{00000000-0005-0000-0000-000096000000}"/>
    <cellStyle name="Comma 207 2" xfId="743" xr:uid="{6CB3141B-9675-4732-8055-B99169C442D9}"/>
    <cellStyle name="Comma 208" xfId="152" xr:uid="{00000000-0005-0000-0000-000097000000}"/>
    <cellStyle name="Comma 208 2" xfId="744" xr:uid="{EF38096A-FE12-44CF-83F6-AD97C20EB0C6}"/>
    <cellStyle name="Comma 209" xfId="153" xr:uid="{00000000-0005-0000-0000-000098000000}"/>
    <cellStyle name="Comma 209 2" xfId="745" xr:uid="{1C06B256-95D0-419C-AFD7-A49CD3F96813}"/>
    <cellStyle name="Comma 21" xfId="154" xr:uid="{00000000-0005-0000-0000-000099000000}"/>
    <cellStyle name="Comma 21 2" xfId="746" xr:uid="{432C6684-E117-4BFB-94F2-1594CC9ED20A}"/>
    <cellStyle name="Comma 210" xfId="155" xr:uid="{00000000-0005-0000-0000-00009A000000}"/>
    <cellStyle name="Comma 210 2" xfId="747" xr:uid="{7711222C-84CA-4C70-9D9F-4D3931EE559B}"/>
    <cellStyle name="Comma 211" xfId="156" xr:uid="{00000000-0005-0000-0000-00009B000000}"/>
    <cellStyle name="Comma 211 2" xfId="748" xr:uid="{A4399B7E-62FE-453D-A478-4213AF161680}"/>
    <cellStyle name="Comma 212" xfId="157" xr:uid="{00000000-0005-0000-0000-00009C000000}"/>
    <cellStyle name="Comma 212 2" xfId="749" xr:uid="{15A5113E-F5C8-4D17-B122-2E8439C2C9A6}"/>
    <cellStyle name="Comma 213" xfId="158" xr:uid="{00000000-0005-0000-0000-00009D000000}"/>
    <cellStyle name="Comma 213 2" xfId="750" xr:uid="{0D4FB977-8D6F-4931-906F-8B86482D07AE}"/>
    <cellStyle name="Comma 214" xfId="159" xr:uid="{00000000-0005-0000-0000-00009E000000}"/>
    <cellStyle name="Comma 214 2" xfId="751" xr:uid="{9104180F-98F5-4339-8F09-43723E503B8E}"/>
    <cellStyle name="Comma 215" xfId="160" xr:uid="{00000000-0005-0000-0000-00009F000000}"/>
    <cellStyle name="Comma 215 2" xfId="752" xr:uid="{24D6DF3F-3E2C-4178-B166-06143C9461D5}"/>
    <cellStyle name="Comma 216" xfId="161" xr:uid="{00000000-0005-0000-0000-0000A0000000}"/>
    <cellStyle name="Comma 216 2" xfId="753" xr:uid="{E3C16EDA-0400-485F-BB8B-812D9AAFB4B5}"/>
    <cellStyle name="Comma 217" xfId="162" xr:uid="{00000000-0005-0000-0000-0000A1000000}"/>
    <cellStyle name="Comma 217 2" xfId="754" xr:uid="{A6150E0E-CDF2-41AE-8916-67B537F191CB}"/>
    <cellStyle name="Comma 218" xfId="163" xr:uid="{00000000-0005-0000-0000-0000A2000000}"/>
    <cellStyle name="Comma 218 2" xfId="755" xr:uid="{688A5BAF-F88A-4D57-A4E5-66DA0C0248CB}"/>
    <cellStyle name="Comma 219" xfId="164" xr:uid="{00000000-0005-0000-0000-0000A3000000}"/>
    <cellStyle name="Comma 219 2" xfId="756" xr:uid="{1A0CDF00-8242-47D8-815E-A3843B98EBB3}"/>
    <cellStyle name="Comma 22" xfId="165" xr:uid="{00000000-0005-0000-0000-0000A4000000}"/>
    <cellStyle name="Comma 22 2" xfId="757" xr:uid="{3F36D051-82EF-4511-9F03-7658B257898A}"/>
    <cellStyle name="Comma 220" xfId="166" xr:uid="{00000000-0005-0000-0000-0000A5000000}"/>
    <cellStyle name="Comma 220 2" xfId="758" xr:uid="{02AF3CB8-C75B-457E-ABDE-9C0FA5B03E02}"/>
    <cellStyle name="Comma 221" xfId="167" xr:uid="{00000000-0005-0000-0000-0000A6000000}"/>
    <cellStyle name="Comma 221 2" xfId="759" xr:uid="{1DE93C11-278C-429A-9108-EE0F1B126BD7}"/>
    <cellStyle name="Comma 222" xfId="168" xr:uid="{00000000-0005-0000-0000-0000A7000000}"/>
    <cellStyle name="Comma 222 2" xfId="760" xr:uid="{02B151B9-8DE9-4F58-B869-E8A4F2AB3E7A}"/>
    <cellStyle name="Comma 223" xfId="169" xr:uid="{00000000-0005-0000-0000-0000A8000000}"/>
    <cellStyle name="Comma 223 2" xfId="761" xr:uid="{24777A39-6445-40A2-BC64-56FE18151A7D}"/>
    <cellStyle name="Comma 23" xfId="170" xr:uid="{00000000-0005-0000-0000-0000A9000000}"/>
    <cellStyle name="Comma 23 2" xfId="762" xr:uid="{4A02A347-A6D6-49A1-9047-97ED804313CA}"/>
    <cellStyle name="Comma 24" xfId="171" xr:uid="{00000000-0005-0000-0000-0000AA000000}"/>
    <cellStyle name="Comma 24 2" xfId="763" xr:uid="{86CAE6DD-ADAD-43CB-95DC-C4129CFB27C2}"/>
    <cellStyle name="Comma 25" xfId="172" xr:uid="{00000000-0005-0000-0000-0000AB000000}"/>
    <cellStyle name="Comma 25 2" xfId="764" xr:uid="{FD069E8D-9EA2-4A2A-8BDA-05FD1BC30863}"/>
    <cellStyle name="Comma 26" xfId="173" xr:uid="{00000000-0005-0000-0000-0000AC000000}"/>
    <cellStyle name="Comma 26 2" xfId="765" xr:uid="{150FAC7B-DB85-4B1A-8BEE-64EA90B6129A}"/>
    <cellStyle name="Comma 27" xfId="174" xr:uid="{00000000-0005-0000-0000-0000AD000000}"/>
    <cellStyle name="Comma 27 2" xfId="766" xr:uid="{DF52A0D4-3406-482E-A8ED-387D9E4FDF6C}"/>
    <cellStyle name="Comma 28" xfId="175" xr:uid="{00000000-0005-0000-0000-0000AE000000}"/>
    <cellStyle name="Comma 28 2" xfId="767" xr:uid="{CF488A2C-1763-44AB-8896-56BA1F53A198}"/>
    <cellStyle name="Comma 29" xfId="176" xr:uid="{00000000-0005-0000-0000-0000AF000000}"/>
    <cellStyle name="Comma 29 2" xfId="768" xr:uid="{D9E0E540-2FBB-4E7D-A77C-28C398EA10BD}"/>
    <cellStyle name="Comma 3" xfId="177" xr:uid="{00000000-0005-0000-0000-0000B0000000}"/>
    <cellStyle name="Comma 3 2" xfId="769" xr:uid="{95BB76AB-E2E8-4C57-B10B-6B036D474704}"/>
    <cellStyle name="Comma 30" xfId="178" xr:uid="{00000000-0005-0000-0000-0000B1000000}"/>
    <cellStyle name="Comma 30 2" xfId="770" xr:uid="{4FBB4F9B-1D5E-4755-928F-B4D006FA4DBA}"/>
    <cellStyle name="Comma 31" xfId="179" xr:uid="{00000000-0005-0000-0000-0000B2000000}"/>
    <cellStyle name="Comma 31 2" xfId="771" xr:uid="{AD81DFA7-6BD6-4EC6-A281-C851411B2759}"/>
    <cellStyle name="Comma 32" xfId="180" xr:uid="{00000000-0005-0000-0000-0000B3000000}"/>
    <cellStyle name="Comma 32 2" xfId="772" xr:uid="{39606652-8A01-4910-9E28-16D142CD6125}"/>
    <cellStyle name="Comma 33" xfId="181" xr:uid="{00000000-0005-0000-0000-0000B4000000}"/>
    <cellStyle name="Comma 33 2" xfId="773" xr:uid="{0508F72A-87DC-4834-A8C2-F37F64078E63}"/>
    <cellStyle name="Comma 34" xfId="182" xr:uid="{00000000-0005-0000-0000-0000B5000000}"/>
    <cellStyle name="Comma 34 2" xfId="774" xr:uid="{3A2C5B01-7AEB-42A5-9974-9AC9ED47E97F}"/>
    <cellStyle name="Comma 35" xfId="183" xr:uid="{00000000-0005-0000-0000-0000B6000000}"/>
    <cellStyle name="Comma 35 2" xfId="775" xr:uid="{95A95808-0069-44B7-848A-8C83C21ED8D6}"/>
    <cellStyle name="Comma 36" xfId="184" xr:uid="{00000000-0005-0000-0000-0000B7000000}"/>
    <cellStyle name="Comma 36 2" xfId="776" xr:uid="{4B11E39A-EAAC-4166-9937-DF1E5AB6EFD7}"/>
    <cellStyle name="Comma 37" xfId="185" xr:uid="{00000000-0005-0000-0000-0000B8000000}"/>
    <cellStyle name="Comma 37 2" xfId="777" xr:uid="{1B07CFE8-72CB-45C7-A0DF-7BA62E30296D}"/>
    <cellStyle name="Comma 38" xfId="186" xr:uid="{00000000-0005-0000-0000-0000B9000000}"/>
    <cellStyle name="Comma 38 2" xfId="778" xr:uid="{BE68DAE5-CBAB-4E73-A4F9-B4E22F214955}"/>
    <cellStyle name="Comma 39" xfId="187" xr:uid="{00000000-0005-0000-0000-0000BA000000}"/>
    <cellStyle name="Comma 39 2" xfId="779" xr:uid="{D87E8399-6DD7-4512-83BB-F6659FDDE0DF}"/>
    <cellStyle name="Comma 4" xfId="188" xr:uid="{00000000-0005-0000-0000-0000BB000000}"/>
    <cellStyle name="Comma 4 2" xfId="780" xr:uid="{F1AA9423-9055-4BE2-AA8B-9B81C5E4A16B}"/>
    <cellStyle name="Comma 40" xfId="189" xr:uid="{00000000-0005-0000-0000-0000BC000000}"/>
    <cellStyle name="Comma 40 2" xfId="781" xr:uid="{E5E93C28-2340-460B-8C4E-56C187DF43EC}"/>
    <cellStyle name="Comma 41" xfId="190" xr:uid="{00000000-0005-0000-0000-0000BD000000}"/>
    <cellStyle name="Comma 41 2" xfId="782" xr:uid="{A8BFAD8C-7868-4D0F-8FE1-C6BE93420D78}"/>
    <cellStyle name="Comma 42" xfId="191" xr:uid="{00000000-0005-0000-0000-0000BE000000}"/>
    <cellStyle name="Comma 42 2" xfId="783" xr:uid="{6B4850EE-7588-4618-8B3B-F8DFD8B90145}"/>
    <cellStyle name="Comma 43" xfId="192" xr:uid="{00000000-0005-0000-0000-0000BF000000}"/>
    <cellStyle name="Comma 43 2" xfId="784" xr:uid="{C41C93D5-9811-4167-8765-B4716595C5A5}"/>
    <cellStyle name="Comma 44" xfId="193" xr:uid="{00000000-0005-0000-0000-0000C0000000}"/>
    <cellStyle name="Comma 44 2" xfId="785" xr:uid="{E1A481DB-EBDC-41F3-AF76-C54B47EB6EB9}"/>
    <cellStyle name="Comma 45" xfId="194" xr:uid="{00000000-0005-0000-0000-0000C1000000}"/>
    <cellStyle name="Comma 45 2" xfId="786" xr:uid="{A4872671-9087-42DC-9342-54EFE91398C4}"/>
    <cellStyle name="Comma 46" xfId="195" xr:uid="{00000000-0005-0000-0000-0000C2000000}"/>
    <cellStyle name="Comma 46 2" xfId="787" xr:uid="{701AD0F2-5B99-40EB-BE1E-F41A4024D40D}"/>
    <cellStyle name="Comma 47" xfId="196" xr:uid="{00000000-0005-0000-0000-0000C3000000}"/>
    <cellStyle name="Comma 47 2" xfId="788" xr:uid="{06B80F0C-4F29-4536-90F6-BA132374F75A}"/>
    <cellStyle name="Comma 48" xfId="197" xr:uid="{00000000-0005-0000-0000-0000C4000000}"/>
    <cellStyle name="Comma 48 2" xfId="789" xr:uid="{C2126BE2-D5E7-4A81-BC18-883DE5218465}"/>
    <cellStyle name="Comma 49" xfId="198" xr:uid="{00000000-0005-0000-0000-0000C5000000}"/>
    <cellStyle name="Comma 49 2" xfId="790" xr:uid="{4A9A94FD-279E-448D-85C5-0F1E9EA19930}"/>
    <cellStyle name="Comma 5" xfId="199" xr:uid="{00000000-0005-0000-0000-0000C6000000}"/>
    <cellStyle name="Comma 5 2" xfId="791" xr:uid="{0530D1CE-F415-48EA-8AC1-7A3FDD4482DB}"/>
    <cellStyle name="Comma 50" xfId="200" xr:uid="{00000000-0005-0000-0000-0000C7000000}"/>
    <cellStyle name="Comma 50 2" xfId="792" xr:uid="{164D430F-982F-4B22-B518-BF654316C7F7}"/>
    <cellStyle name="Comma 51" xfId="201" xr:uid="{00000000-0005-0000-0000-0000C8000000}"/>
    <cellStyle name="Comma 51 2" xfId="793" xr:uid="{CABFE963-0265-40CC-8193-AAFA0D561749}"/>
    <cellStyle name="Comma 52" xfId="202" xr:uid="{00000000-0005-0000-0000-0000C9000000}"/>
    <cellStyle name="Comma 52 2" xfId="794" xr:uid="{F888C6E0-FAED-4CB3-A7E2-2737C04B8A91}"/>
    <cellStyle name="Comma 53" xfId="203" xr:uid="{00000000-0005-0000-0000-0000CA000000}"/>
    <cellStyle name="Comma 53 2" xfId="795" xr:uid="{0540EFBF-2F22-4D4D-9961-BB4B676C6BDD}"/>
    <cellStyle name="Comma 54" xfId="204" xr:uid="{00000000-0005-0000-0000-0000CB000000}"/>
    <cellStyle name="Comma 54 2" xfId="796" xr:uid="{58C2865F-4C51-4535-89D0-531E2086FA86}"/>
    <cellStyle name="Comma 55" xfId="205" xr:uid="{00000000-0005-0000-0000-0000CC000000}"/>
    <cellStyle name="Comma 55 2" xfId="797" xr:uid="{4E607ECF-3891-4EE0-B447-9FA52129AEF9}"/>
    <cellStyle name="Comma 56" xfId="206" xr:uid="{00000000-0005-0000-0000-0000CD000000}"/>
    <cellStyle name="Comma 56 2" xfId="798" xr:uid="{68D6CFBE-5A00-4102-AC5B-FA35E8BD9109}"/>
    <cellStyle name="Comma 57" xfId="207" xr:uid="{00000000-0005-0000-0000-0000CE000000}"/>
    <cellStyle name="Comma 57 2" xfId="799" xr:uid="{733CE398-F7B8-4551-AC43-BD2A3651C832}"/>
    <cellStyle name="Comma 58" xfId="208" xr:uid="{00000000-0005-0000-0000-0000CF000000}"/>
    <cellStyle name="Comma 58 2" xfId="800" xr:uid="{DF5CA311-4F3D-4554-B503-7CEB0CCD88B7}"/>
    <cellStyle name="Comma 59" xfId="209" xr:uid="{00000000-0005-0000-0000-0000D0000000}"/>
    <cellStyle name="Comma 59 2" xfId="801" xr:uid="{A0060CD8-0755-4503-AC99-7A4AA9181B0B}"/>
    <cellStyle name="Comma 6" xfId="210" xr:uid="{00000000-0005-0000-0000-0000D1000000}"/>
    <cellStyle name="Comma 6 2" xfId="802" xr:uid="{06991238-8E7C-4BFC-ADFE-6FE391A14003}"/>
    <cellStyle name="Comma 60" xfId="211" xr:uid="{00000000-0005-0000-0000-0000D2000000}"/>
    <cellStyle name="Comma 60 2" xfId="803" xr:uid="{CE84F209-3E12-4B6E-BA1E-8B6332BF4CC9}"/>
    <cellStyle name="Comma 61" xfId="212" xr:uid="{00000000-0005-0000-0000-0000D3000000}"/>
    <cellStyle name="Comma 61 2" xfId="804" xr:uid="{FDDB8F87-7DAD-4FE3-B312-F82F1E21C972}"/>
    <cellStyle name="Comma 62" xfId="213" xr:uid="{00000000-0005-0000-0000-0000D4000000}"/>
    <cellStyle name="Comma 62 2" xfId="805" xr:uid="{2AB0E9EC-F16A-4EEA-8A17-782BE149570D}"/>
    <cellStyle name="Comma 63" xfId="214" xr:uid="{00000000-0005-0000-0000-0000D5000000}"/>
    <cellStyle name="Comma 63 2" xfId="806" xr:uid="{191B11B2-F869-4367-A88E-A72F20103AD3}"/>
    <cellStyle name="Comma 64" xfId="215" xr:uid="{00000000-0005-0000-0000-0000D6000000}"/>
    <cellStyle name="Comma 64 2" xfId="807" xr:uid="{6CD34B7B-C5D9-4DD8-BCA7-BA69991F3CC7}"/>
    <cellStyle name="Comma 65" xfId="216" xr:uid="{00000000-0005-0000-0000-0000D7000000}"/>
    <cellStyle name="Comma 65 2" xfId="808" xr:uid="{41EF5212-8C5A-4A84-9701-282EC4A77CA6}"/>
    <cellStyle name="Comma 66" xfId="217" xr:uid="{00000000-0005-0000-0000-0000D8000000}"/>
    <cellStyle name="Comma 66 2" xfId="809" xr:uid="{61178A58-B1FA-4DE5-B5F2-FDD3A9BCA175}"/>
    <cellStyle name="Comma 67" xfId="218" xr:uid="{00000000-0005-0000-0000-0000D9000000}"/>
    <cellStyle name="Comma 67 2" xfId="810" xr:uid="{A02917F7-3246-4EC1-83E7-605D4CE6F2D0}"/>
    <cellStyle name="Comma 68" xfId="219" xr:uid="{00000000-0005-0000-0000-0000DA000000}"/>
    <cellStyle name="Comma 68 2" xfId="811" xr:uid="{5308FB48-0B53-40F1-9A26-7E88B6654E9D}"/>
    <cellStyle name="Comma 69" xfId="220" xr:uid="{00000000-0005-0000-0000-0000DB000000}"/>
    <cellStyle name="Comma 69 2" xfId="812" xr:uid="{91371B93-FEE4-4B73-B638-6E33E5BA03AB}"/>
    <cellStyle name="Comma 7" xfId="221" xr:uid="{00000000-0005-0000-0000-0000DC000000}"/>
    <cellStyle name="Comma 7 2" xfId="813" xr:uid="{06E3C53D-7457-41AB-8488-A8B98400A6DB}"/>
    <cellStyle name="Comma 70" xfId="222" xr:uid="{00000000-0005-0000-0000-0000DD000000}"/>
    <cellStyle name="Comma 70 2" xfId="814" xr:uid="{7AAAB076-53A7-4206-9402-8AA125550DD8}"/>
    <cellStyle name="Comma 71" xfId="223" xr:uid="{00000000-0005-0000-0000-0000DE000000}"/>
    <cellStyle name="Comma 71 2" xfId="815" xr:uid="{BA890731-8FB2-4A5A-B2B4-474749DCB29E}"/>
    <cellStyle name="Comma 72" xfId="224" xr:uid="{00000000-0005-0000-0000-0000DF000000}"/>
    <cellStyle name="Comma 72 2" xfId="816" xr:uid="{014A51AA-AD99-4725-ACE4-15E5A5D79F10}"/>
    <cellStyle name="Comma 73" xfId="225" xr:uid="{00000000-0005-0000-0000-0000E0000000}"/>
    <cellStyle name="Comma 73 2" xfId="817" xr:uid="{668C0795-628B-4E81-8204-16B20747B964}"/>
    <cellStyle name="Comma 74" xfId="226" xr:uid="{00000000-0005-0000-0000-0000E1000000}"/>
    <cellStyle name="Comma 74 2" xfId="818" xr:uid="{8BF51B0F-CFD2-418A-8623-F93A3B1C7EFF}"/>
    <cellStyle name="Comma 75" xfId="227" xr:uid="{00000000-0005-0000-0000-0000E2000000}"/>
    <cellStyle name="Comma 75 2" xfId="819" xr:uid="{7B05522D-906F-46F3-83D6-938024E23EB8}"/>
    <cellStyle name="Comma 76" xfId="228" xr:uid="{00000000-0005-0000-0000-0000E3000000}"/>
    <cellStyle name="Comma 76 2" xfId="820" xr:uid="{66854F54-F179-4385-8B25-1A3DD8CAD298}"/>
    <cellStyle name="Comma 77" xfId="229" xr:uid="{00000000-0005-0000-0000-0000E4000000}"/>
    <cellStyle name="Comma 77 2" xfId="821" xr:uid="{A9648ECC-C2DA-41B4-9D13-6D618D869731}"/>
    <cellStyle name="Comma 78" xfId="230" xr:uid="{00000000-0005-0000-0000-0000E5000000}"/>
    <cellStyle name="Comma 78 2" xfId="822" xr:uid="{86B1497D-83A2-47FD-8944-1073ACD9CFB0}"/>
    <cellStyle name="Comma 79" xfId="231" xr:uid="{00000000-0005-0000-0000-0000E6000000}"/>
    <cellStyle name="Comma 79 2" xfId="823" xr:uid="{2F7E9362-D3EB-4FC2-AA62-D3BB0AEBF6D0}"/>
    <cellStyle name="Comma 8" xfId="232" xr:uid="{00000000-0005-0000-0000-0000E7000000}"/>
    <cellStyle name="Comma 8 2" xfId="824" xr:uid="{3518034C-95A7-47EA-B0EC-6F636699C339}"/>
    <cellStyle name="Comma 80" xfId="233" xr:uid="{00000000-0005-0000-0000-0000E8000000}"/>
    <cellStyle name="Comma 80 2" xfId="825" xr:uid="{62657E94-4438-4CCC-BF87-BC8060D33C68}"/>
    <cellStyle name="Comma 81" xfId="234" xr:uid="{00000000-0005-0000-0000-0000E9000000}"/>
    <cellStyle name="Comma 81 2" xfId="826" xr:uid="{5C37EFDA-34CB-443C-8F82-42E860573205}"/>
    <cellStyle name="Comma 82" xfId="235" xr:uid="{00000000-0005-0000-0000-0000EA000000}"/>
    <cellStyle name="Comma 82 2" xfId="827" xr:uid="{54DC2FF2-AD6F-408E-86D3-D38A51CD7CD7}"/>
    <cellStyle name="Comma 83" xfId="236" xr:uid="{00000000-0005-0000-0000-0000EB000000}"/>
    <cellStyle name="Comma 83 2" xfId="828" xr:uid="{940772CD-14D8-4FBE-B11C-6B500D4CABE2}"/>
    <cellStyle name="Comma 84" xfId="237" xr:uid="{00000000-0005-0000-0000-0000EC000000}"/>
    <cellStyle name="Comma 84 2" xfId="829" xr:uid="{53482466-54CA-4B58-AE83-58E78A922B37}"/>
    <cellStyle name="Comma 85" xfId="238" xr:uid="{00000000-0005-0000-0000-0000ED000000}"/>
    <cellStyle name="Comma 85 2" xfId="830" xr:uid="{479C3EA3-393A-4614-B2F9-38F47039BD3B}"/>
    <cellStyle name="Comma 86" xfId="239" xr:uid="{00000000-0005-0000-0000-0000EE000000}"/>
    <cellStyle name="Comma 86 2" xfId="831" xr:uid="{9AE77693-47A1-4530-9906-3A3DC2E1A10F}"/>
    <cellStyle name="Comma 87" xfId="240" xr:uid="{00000000-0005-0000-0000-0000EF000000}"/>
    <cellStyle name="Comma 87 2" xfId="832" xr:uid="{794B78B9-4193-478E-88DB-6A676BF22A26}"/>
    <cellStyle name="Comma 88" xfId="241" xr:uid="{00000000-0005-0000-0000-0000F0000000}"/>
    <cellStyle name="Comma 88 2" xfId="833" xr:uid="{5029CC0A-1A35-4354-8C68-1704CFD076FC}"/>
    <cellStyle name="Comma 89" xfId="242" xr:uid="{00000000-0005-0000-0000-0000F1000000}"/>
    <cellStyle name="Comma 89 2" xfId="834" xr:uid="{E8AAF2E4-A76F-45AF-85C9-BCDF3DB1CD8A}"/>
    <cellStyle name="Comma 9" xfId="243" xr:uid="{00000000-0005-0000-0000-0000F2000000}"/>
    <cellStyle name="Comma 9 2" xfId="835" xr:uid="{06C36825-7221-4B98-93BD-E83852A377EC}"/>
    <cellStyle name="Comma 90" xfId="244" xr:uid="{00000000-0005-0000-0000-0000F3000000}"/>
    <cellStyle name="Comma 90 2" xfId="836" xr:uid="{1FA7CFC6-0C61-4E5C-AD8F-7AC656E72469}"/>
    <cellStyle name="Comma 91" xfId="245" xr:uid="{00000000-0005-0000-0000-0000F4000000}"/>
    <cellStyle name="Comma 91 2" xfId="837" xr:uid="{708F2E0E-A81C-4020-A7FF-825EE9948E4F}"/>
    <cellStyle name="Comma 92" xfId="246" xr:uid="{00000000-0005-0000-0000-0000F5000000}"/>
    <cellStyle name="Comma 92 2" xfId="838" xr:uid="{D7380218-97B8-4D71-BDC1-77D30392553D}"/>
    <cellStyle name="Comma 93" xfId="247" xr:uid="{00000000-0005-0000-0000-0000F6000000}"/>
    <cellStyle name="Comma 93 2" xfId="839" xr:uid="{23EED94F-5205-4B67-AB38-F89058807524}"/>
    <cellStyle name="Comma 94" xfId="248" xr:uid="{00000000-0005-0000-0000-0000F7000000}"/>
    <cellStyle name="Comma 94 2" xfId="840" xr:uid="{2DD386D3-A8ED-4A6E-ADC6-430F5F560A4A}"/>
    <cellStyle name="Comma 95" xfId="249" xr:uid="{00000000-0005-0000-0000-0000F8000000}"/>
    <cellStyle name="Comma 95 2" xfId="841" xr:uid="{D2E52E1E-C14A-415D-89A3-B04736B9F16C}"/>
    <cellStyle name="Comma 96" xfId="250" xr:uid="{00000000-0005-0000-0000-0000F9000000}"/>
    <cellStyle name="Comma 96 2" xfId="842" xr:uid="{25BD2169-CF5A-47AD-BE3B-D256A17E4193}"/>
    <cellStyle name="Comma 97" xfId="251" xr:uid="{00000000-0005-0000-0000-0000FA000000}"/>
    <cellStyle name="Comma 97 2" xfId="843" xr:uid="{54780125-71D6-4802-AEB1-A070760F082A}"/>
    <cellStyle name="Comma 98" xfId="252" xr:uid="{00000000-0005-0000-0000-0000FB000000}"/>
    <cellStyle name="Comma 98 2" xfId="844" xr:uid="{3E32BB3D-18FC-481C-B19B-08E698B5F175}"/>
    <cellStyle name="Comma 99" xfId="253" xr:uid="{00000000-0005-0000-0000-0000FC000000}"/>
    <cellStyle name="Comma 99 2" xfId="845" xr:uid="{7803FFC8-AAFD-4A53-A97E-D19B43DF0060}"/>
    <cellStyle name="Currency [0] 2" xfId="254" xr:uid="{00000000-0005-0000-0000-0000FD000000}"/>
    <cellStyle name="Currency [0] 2 2" xfId="846" xr:uid="{1B54D7AE-8593-4E6A-9847-D064BB4DA72B}"/>
    <cellStyle name="Currency [0] 3" xfId="255" xr:uid="{00000000-0005-0000-0000-0000FE000000}"/>
    <cellStyle name="Currency [0] 3 2" xfId="847" xr:uid="{8F4D7CF4-E382-4067-9714-07075D5F4693}"/>
    <cellStyle name="Currency [0] 4" xfId="256" xr:uid="{00000000-0005-0000-0000-0000FF000000}"/>
    <cellStyle name="Currency [0] 4 2" xfId="848" xr:uid="{8AA03667-6F82-48E7-BDB5-6CE07024F8AC}"/>
    <cellStyle name="Currency [0] 5" xfId="257" xr:uid="{00000000-0005-0000-0000-000000010000}"/>
    <cellStyle name="Currency [0] 5 2" xfId="849" xr:uid="{3BD01302-1F26-42F3-909B-C81B0BF64D8E}"/>
    <cellStyle name="Currency 10" xfId="258" xr:uid="{00000000-0005-0000-0000-000001010000}"/>
    <cellStyle name="Currency 10 2" xfId="850" xr:uid="{013E41E1-038D-45F0-942F-A52AE3480C6F}"/>
    <cellStyle name="Currency 100" xfId="259" xr:uid="{00000000-0005-0000-0000-000002010000}"/>
    <cellStyle name="Currency 100 2" xfId="851" xr:uid="{DA55C9D1-EA9D-4F03-8D15-2D3E22E178F1}"/>
    <cellStyle name="Currency 101" xfId="260" xr:uid="{00000000-0005-0000-0000-000003010000}"/>
    <cellStyle name="Currency 101 2" xfId="852" xr:uid="{7AF0B41A-038F-4C71-BAEE-9FB223D4B508}"/>
    <cellStyle name="Currency 102" xfId="261" xr:uid="{00000000-0005-0000-0000-000004010000}"/>
    <cellStyle name="Currency 102 2" xfId="853" xr:uid="{79B651FF-9864-4173-A208-F48D743EF9BB}"/>
    <cellStyle name="Currency 103" xfId="262" xr:uid="{00000000-0005-0000-0000-000005010000}"/>
    <cellStyle name="Currency 103 2" xfId="854" xr:uid="{081CA5E2-AB90-48D7-9BE6-E3DF5EC33E6C}"/>
    <cellStyle name="Currency 104" xfId="263" xr:uid="{00000000-0005-0000-0000-000006010000}"/>
    <cellStyle name="Currency 104 2" xfId="855" xr:uid="{A76E9D65-15CE-48D5-9738-075D43C26A18}"/>
    <cellStyle name="Currency 105" xfId="264" xr:uid="{00000000-0005-0000-0000-000007010000}"/>
    <cellStyle name="Currency 105 2" xfId="856" xr:uid="{1D4B0563-11AB-40DD-BF6B-F60B3FE0F34D}"/>
    <cellStyle name="Currency 106" xfId="265" xr:uid="{00000000-0005-0000-0000-000008010000}"/>
    <cellStyle name="Currency 106 2" xfId="857" xr:uid="{330FE046-C628-4F0A-960B-E07F15ED87FB}"/>
    <cellStyle name="Currency 107" xfId="266" xr:uid="{00000000-0005-0000-0000-000009010000}"/>
    <cellStyle name="Currency 107 2" xfId="858" xr:uid="{5A83E6EC-0B16-4E2D-A418-856824CE78AB}"/>
    <cellStyle name="Currency 108" xfId="267" xr:uid="{00000000-0005-0000-0000-00000A010000}"/>
    <cellStyle name="Currency 108 2" xfId="859" xr:uid="{4FF09885-883F-45C2-8110-74E136655E01}"/>
    <cellStyle name="Currency 109" xfId="268" xr:uid="{00000000-0005-0000-0000-00000B010000}"/>
    <cellStyle name="Currency 109 2" xfId="860" xr:uid="{70A8288D-ED9F-4520-A5C4-2BCC113A436B}"/>
    <cellStyle name="Currency 11" xfId="269" xr:uid="{00000000-0005-0000-0000-00000C010000}"/>
    <cellStyle name="Currency 11 2" xfId="861" xr:uid="{25218D5C-B883-4C70-B0A2-899ECECFE546}"/>
    <cellStyle name="Currency 110" xfId="270" xr:uid="{00000000-0005-0000-0000-00000D010000}"/>
    <cellStyle name="Currency 110 2" xfId="862" xr:uid="{2D91C3DE-03F1-4C32-926A-08968862C373}"/>
    <cellStyle name="Currency 111" xfId="271" xr:uid="{00000000-0005-0000-0000-00000E010000}"/>
    <cellStyle name="Currency 111 2" xfId="863" xr:uid="{1579C8C1-1548-4C8C-9A33-31EA135BF069}"/>
    <cellStyle name="Currency 112" xfId="272" xr:uid="{00000000-0005-0000-0000-00000F010000}"/>
    <cellStyle name="Currency 112 2" xfId="864" xr:uid="{FA8ED6AF-09F3-4B43-9441-68474DE0C527}"/>
    <cellStyle name="Currency 113" xfId="273" xr:uid="{00000000-0005-0000-0000-000010010000}"/>
    <cellStyle name="Currency 113 2" xfId="865" xr:uid="{5D1447F0-7F14-43DB-A6A1-C4B8CED78834}"/>
    <cellStyle name="Currency 114" xfId="274" xr:uid="{00000000-0005-0000-0000-000011010000}"/>
    <cellStyle name="Currency 114 2" xfId="866" xr:uid="{A2067C3F-4A0F-4475-9EFD-3BD1BE60408B}"/>
    <cellStyle name="Currency 115" xfId="275" xr:uid="{00000000-0005-0000-0000-000012010000}"/>
    <cellStyle name="Currency 115 2" xfId="867" xr:uid="{E1AAC6DB-1A8A-473F-B932-222C1636108F}"/>
    <cellStyle name="Currency 116" xfId="276" xr:uid="{00000000-0005-0000-0000-000013010000}"/>
    <cellStyle name="Currency 116 2" xfId="868" xr:uid="{363AC1CD-315B-406A-9E90-B794C5061C2B}"/>
    <cellStyle name="Currency 117" xfId="277" xr:uid="{00000000-0005-0000-0000-000014010000}"/>
    <cellStyle name="Currency 117 2" xfId="869" xr:uid="{F879AFDB-B7F6-4BBD-BB9E-B1AE42436E76}"/>
    <cellStyle name="Currency 118" xfId="278" xr:uid="{00000000-0005-0000-0000-000015010000}"/>
    <cellStyle name="Currency 118 2" xfId="870" xr:uid="{DFAB6712-F33D-4DF0-94DB-9BB2863CF80A}"/>
    <cellStyle name="Currency 119" xfId="279" xr:uid="{00000000-0005-0000-0000-000016010000}"/>
    <cellStyle name="Currency 119 2" xfId="871" xr:uid="{5B78D49B-A8B8-4209-8E6B-B2B42B53D7BA}"/>
    <cellStyle name="Currency 12" xfId="280" xr:uid="{00000000-0005-0000-0000-000017010000}"/>
    <cellStyle name="Currency 12 2" xfId="872" xr:uid="{CD181F37-F61E-47A2-8AA8-28FA0A7D5764}"/>
    <cellStyle name="Currency 120" xfId="281" xr:uid="{00000000-0005-0000-0000-000018010000}"/>
    <cellStyle name="Currency 120 2" xfId="873" xr:uid="{9071A2BA-C7D9-461E-9E25-182DDEA2EF16}"/>
    <cellStyle name="Currency 121" xfId="282" xr:uid="{00000000-0005-0000-0000-000019010000}"/>
    <cellStyle name="Currency 121 2" xfId="874" xr:uid="{0B184509-EC68-40B0-9625-58930B1A39E3}"/>
    <cellStyle name="Currency 122" xfId="283" xr:uid="{00000000-0005-0000-0000-00001A010000}"/>
    <cellStyle name="Currency 122 2" xfId="875" xr:uid="{5AC56961-F921-4046-86C0-2559D57E66EC}"/>
    <cellStyle name="Currency 123" xfId="284" xr:uid="{00000000-0005-0000-0000-00001B010000}"/>
    <cellStyle name="Currency 123 2" xfId="876" xr:uid="{0BB27BB0-44CA-40D5-825D-E6B03519470B}"/>
    <cellStyle name="Currency 124" xfId="285" xr:uid="{00000000-0005-0000-0000-00001C010000}"/>
    <cellStyle name="Currency 124 2" xfId="877" xr:uid="{6FDA6C7F-ADCC-4E8A-9A4F-0890D6567F69}"/>
    <cellStyle name="Currency 125" xfId="286" xr:uid="{00000000-0005-0000-0000-00001D010000}"/>
    <cellStyle name="Currency 125 2" xfId="878" xr:uid="{F815CC65-3545-4475-A212-69B7D5CD489D}"/>
    <cellStyle name="Currency 126" xfId="287" xr:uid="{00000000-0005-0000-0000-00001E010000}"/>
    <cellStyle name="Currency 126 2" xfId="879" xr:uid="{6F32D888-DCFC-4ABC-8077-AC385E129175}"/>
    <cellStyle name="Currency 127" xfId="288" xr:uid="{00000000-0005-0000-0000-00001F010000}"/>
    <cellStyle name="Currency 127 2" xfId="880" xr:uid="{695C7BE6-89FC-4DF3-AB95-AAFC4283C51C}"/>
    <cellStyle name="Currency 128" xfId="289" xr:uid="{00000000-0005-0000-0000-000020010000}"/>
    <cellStyle name="Currency 128 2" xfId="881" xr:uid="{3937173B-0340-4666-B38F-E2327692BC12}"/>
    <cellStyle name="Currency 129" xfId="290" xr:uid="{00000000-0005-0000-0000-000021010000}"/>
    <cellStyle name="Currency 129 2" xfId="882" xr:uid="{8223E016-5ED4-4D8C-B4B5-CD161894AB77}"/>
    <cellStyle name="Currency 13" xfId="291" xr:uid="{00000000-0005-0000-0000-000022010000}"/>
    <cellStyle name="Currency 13 2" xfId="883" xr:uid="{8B33FA64-F071-416A-AC64-ED2C47D0350F}"/>
    <cellStyle name="Currency 130" xfId="292" xr:uid="{00000000-0005-0000-0000-000023010000}"/>
    <cellStyle name="Currency 130 2" xfId="884" xr:uid="{644A5B82-506F-4033-BB87-FC10306C3559}"/>
    <cellStyle name="Currency 131" xfId="293" xr:uid="{00000000-0005-0000-0000-000024010000}"/>
    <cellStyle name="Currency 131 2" xfId="885" xr:uid="{4131EA43-4F66-44DF-AD2D-1F050EC1CEF9}"/>
    <cellStyle name="Currency 132" xfId="294" xr:uid="{00000000-0005-0000-0000-000025010000}"/>
    <cellStyle name="Currency 132 2" xfId="886" xr:uid="{F27EE0B6-17FB-4378-ABCF-57258AFFB31C}"/>
    <cellStyle name="Currency 133" xfId="295" xr:uid="{00000000-0005-0000-0000-000026010000}"/>
    <cellStyle name="Currency 133 2" xfId="887" xr:uid="{6EA74A20-C426-4A01-B9D6-821E01AAFDE9}"/>
    <cellStyle name="Currency 134" xfId="296" xr:uid="{00000000-0005-0000-0000-000027010000}"/>
    <cellStyle name="Currency 134 2" xfId="888" xr:uid="{0A9A079C-79DC-4EF4-8CED-6FCB4FD67B27}"/>
    <cellStyle name="Currency 135" xfId="297" xr:uid="{00000000-0005-0000-0000-000028010000}"/>
    <cellStyle name="Currency 135 2" xfId="889" xr:uid="{539483A6-282F-4AEB-A998-250B44F816DD}"/>
    <cellStyle name="Currency 136" xfId="298" xr:uid="{00000000-0005-0000-0000-000029010000}"/>
    <cellStyle name="Currency 136 2" xfId="890" xr:uid="{D7559417-2379-407E-A171-E93B333D9EE8}"/>
    <cellStyle name="Currency 137" xfId="299" xr:uid="{00000000-0005-0000-0000-00002A010000}"/>
    <cellStyle name="Currency 137 2" xfId="891" xr:uid="{FF63F2C9-2A75-4D8F-BD21-013586448A52}"/>
    <cellStyle name="Currency 138" xfId="300" xr:uid="{00000000-0005-0000-0000-00002B010000}"/>
    <cellStyle name="Currency 138 2" xfId="892" xr:uid="{B904ECD8-1CD1-4FC6-B6C6-8C4E0B6BDB6C}"/>
    <cellStyle name="Currency 139" xfId="301" xr:uid="{00000000-0005-0000-0000-00002C010000}"/>
    <cellStyle name="Currency 139 2" xfId="893" xr:uid="{6C7FC54D-53F7-41F7-B925-6B7EAEDA9E0A}"/>
    <cellStyle name="Currency 14" xfId="302" xr:uid="{00000000-0005-0000-0000-00002D010000}"/>
    <cellStyle name="Currency 14 2" xfId="894" xr:uid="{F6995E8E-742E-4E3C-AAA8-C292209004D6}"/>
    <cellStyle name="Currency 140" xfId="303" xr:uid="{00000000-0005-0000-0000-00002E010000}"/>
    <cellStyle name="Currency 140 2" xfId="895" xr:uid="{75372622-1F67-4A72-AE15-9CEB78211759}"/>
    <cellStyle name="Currency 141" xfId="304" xr:uid="{00000000-0005-0000-0000-00002F010000}"/>
    <cellStyle name="Currency 141 2" xfId="896" xr:uid="{D13BAAB8-E06D-41EE-BB3B-48E2EBF1A1A2}"/>
    <cellStyle name="Currency 142" xfId="305" xr:uid="{00000000-0005-0000-0000-000030010000}"/>
    <cellStyle name="Currency 142 2" xfId="897" xr:uid="{52231BA2-4D63-4953-A9DE-35DD0F779124}"/>
    <cellStyle name="Currency 143" xfId="306" xr:uid="{00000000-0005-0000-0000-000031010000}"/>
    <cellStyle name="Currency 143 2" xfId="898" xr:uid="{6FAFDBBF-AAB5-4A38-8705-7BEB8F42528E}"/>
    <cellStyle name="Currency 144" xfId="307" xr:uid="{00000000-0005-0000-0000-000032010000}"/>
    <cellStyle name="Currency 144 2" xfId="899" xr:uid="{CB8836A9-C925-40DC-936C-93218F8CAA24}"/>
    <cellStyle name="Currency 145" xfId="308" xr:uid="{00000000-0005-0000-0000-000033010000}"/>
    <cellStyle name="Currency 145 2" xfId="900" xr:uid="{40FACD28-2DA7-4CC8-9448-A4FF2FE48226}"/>
    <cellStyle name="Currency 146" xfId="309" xr:uid="{00000000-0005-0000-0000-000034010000}"/>
    <cellStyle name="Currency 146 2" xfId="901" xr:uid="{C19B3781-9137-4079-B5D3-F991E16F0ADD}"/>
    <cellStyle name="Currency 147" xfId="310" xr:uid="{00000000-0005-0000-0000-000035010000}"/>
    <cellStyle name="Currency 147 2" xfId="902" xr:uid="{CC2326DF-5B93-46AC-ADB6-5BFBE492515E}"/>
    <cellStyle name="Currency 148" xfId="311" xr:uid="{00000000-0005-0000-0000-000036010000}"/>
    <cellStyle name="Currency 148 2" xfId="903" xr:uid="{5E40D84C-BDE0-4695-B553-5C694D039D35}"/>
    <cellStyle name="Currency 149" xfId="312" xr:uid="{00000000-0005-0000-0000-000037010000}"/>
    <cellStyle name="Currency 149 2" xfId="904" xr:uid="{F115D877-7EDB-420A-BC7F-32FA4B01B927}"/>
    <cellStyle name="Currency 15" xfId="313" xr:uid="{00000000-0005-0000-0000-000038010000}"/>
    <cellStyle name="Currency 15 2" xfId="905" xr:uid="{3D3C04F0-6F8F-4641-BBD9-6A1E673B14A4}"/>
    <cellStyle name="Currency 150" xfId="314" xr:uid="{00000000-0005-0000-0000-000039010000}"/>
    <cellStyle name="Currency 150 2" xfId="906" xr:uid="{D6105591-CE2B-458E-879A-43F8D379F159}"/>
    <cellStyle name="Currency 151" xfId="315" xr:uid="{00000000-0005-0000-0000-00003A010000}"/>
    <cellStyle name="Currency 151 2" xfId="907" xr:uid="{0EE55FB3-8A29-494D-BD1E-64F7CD5BE289}"/>
    <cellStyle name="Currency 152" xfId="316" xr:uid="{00000000-0005-0000-0000-00003B010000}"/>
    <cellStyle name="Currency 152 2" xfId="908" xr:uid="{6071063F-E3BB-4AB2-8592-DFF6338BA0C4}"/>
    <cellStyle name="Currency 153" xfId="317" xr:uid="{00000000-0005-0000-0000-00003C010000}"/>
    <cellStyle name="Currency 153 2" xfId="909" xr:uid="{75463A52-AD54-470F-A36A-71C165F88628}"/>
    <cellStyle name="Currency 154" xfId="318" xr:uid="{00000000-0005-0000-0000-00003D010000}"/>
    <cellStyle name="Currency 154 2" xfId="910" xr:uid="{C948F3DE-6733-4184-8EF2-AFF6F6C98771}"/>
    <cellStyle name="Currency 155" xfId="319" xr:uid="{00000000-0005-0000-0000-00003E010000}"/>
    <cellStyle name="Currency 155 2" xfId="911" xr:uid="{03CC9B1A-C7D3-43EA-8155-4CA878B82848}"/>
    <cellStyle name="Currency 156" xfId="320" xr:uid="{00000000-0005-0000-0000-00003F010000}"/>
    <cellStyle name="Currency 156 2" xfId="912" xr:uid="{B4E3FD5E-A861-4B89-AA36-DD1FB51601BD}"/>
    <cellStyle name="Currency 157" xfId="321" xr:uid="{00000000-0005-0000-0000-000040010000}"/>
    <cellStyle name="Currency 157 2" xfId="913" xr:uid="{31A2ED06-23BA-48C3-BE6C-12181B9E12B1}"/>
    <cellStyle name="Currency 158" xfId="322" xr:uid="{00000000-0005-0000-0000-000041010000}"/>
    <cellStyle name="Currency 158 2" xfId="914" xr:uid="{C3413A65-9845-4F53-B53F-665F86A776B0}"/>
    <cellStyle name="Currency 159" xfId="323" xr:uid="{00000000-0005-0000-0000-000042010000}"/>
    <cellStyle name="Currency 159 2" xfId="915" xr:uid="{F35D1A04-C67F-4D3D-B698-BD1A62389D1C}"/>
    <cellStyle name="Currency 16" xfId="324" xr:uid="{00000000-0005-0000-0000-000043010000}"/>
    <cellStyle name="Currency 16 2" xfId="916" xr:uid="{63CC6419-7E8E-45BE-90A7-11AEED25A396}"/>
    <cellStyle name="Currency 160" xfId="325" xr:uid="{00000000-0005-0000-0000-000044010000}"/>
    <cellStyle name="Currency 160 2" xfId="917" xr:uid="{C6ECCEDE-688C-4E1B-A448-BAA9D6CBC041}"/>
    <cellStyle name="Currency 161" xfId="326" xr:uid="{00000000-0005-0000-0000-000045010000}"/>
    <cellStyle name="Currency 161 2" xfId="918" xr:uid="{5152FCA1-C430-41AF-9671-EFACB1391FD4}"/>
    <cellStyle name="Currency 162" xfId="327" xr:uid="{00000000-0005-0000-0000-000046010000}"/>
    <cellStyle name="Currency 162 2" xfId="919" xr:uid="{D30185FC-4E79-482A-91C9-FDEF265B08B6}"/>
    <cellStyle name="Currency 163" xfId="328" xr:uid="{00000000-0005-0000-0000-000047010000}"/>
    <cellStyle name="Currency 163 2" xfId="920" xr:uid="{1AD808A8-F17F-42BF-BFB6-7985B4338BCE}"/>
    <cellStyle name="Currency 164" xfId="329" xr:uid="{00000000-0005-0000-0000-000048010000}"/>
    <cellStyle name="Currency 164 2" xfId="921" xr:uid="{BAAF3FCE-0357-49C1-B39D-AFB5ABFA4270}"/>
    <cellStyle name="Currency 165" xfId="330" xr:uid="{00000000-0005-0000-0000-000049010000}"/>
    <cellStyle name="Currency 165 2" xfId="922" xr:uid="{8EB157AB-7E80-4EF3-BAAE-B57EAA0E337D}"/>
    <cellStyle name="Currency 166" xfId="331" xr:uid="{00000000-0005-0000-0000-00004A010000}"/>
    <cellStyle name="Currency 166 2" xfId="923" xr:uid="{F2A899EA-BF35-48C2-91C4-AB79F9DF3100}"/>
    <cellStyle name="Currency 167" xfId="332" xr:uid="{00000000-0005-0000-0000-00004B010000}"/>
    <cellStyle name="Currency 167 2" xfId="924" xr:uid="{EFCFFC4C-D5D5-45F4-86E2-EE5E3A702779}"/>
    <cellStyle name="Currency 168" xfId="333" xr:uid="{00000000-0005-0000-0000-00004C010000}"/>
    <cellStyle name="Currency 168 2" xfId="925" xr:uid="{2A824720-5637-4457-A93D-E1D920AB2BAC}"/>
    <cellStyle name="Currency 169" xfId="334" xr:uid="{00000000-0005-0000-0000-00004D010000}"/>
    <cellStyle name="Currency 169 2" xfId="926" xr:uid="{731622CB-554B-4A58-B860-ABA2AAFA280B}"/>
    <cellStyle name="Currency 17" xfId="335" xr:uid="{00000000-0005-0000-0000-00004E010000}"/>
    <cellStyle name="Currency 17 2" xfId="927" xr:uid="{D0B98FF4-135C-4D9E-89B6-443745DC2EA2}"/>
    <cellStyle name="Currency 170" xfId="336" xr:uid="{00000000-0005-0000-0000-00004F010000}"/>
    <cellStyle name="Currency 170 2" xfId="928" xr:uid="{D216B328-782E-4B16-8F9B-33428B5ACB23}"/>
    <cellStyle name="Currency 171" xfId="337" xr:uid="{00000000-0005-0000-0000-000050010000}"/>
    <cellStyle name="Currency 171 2" xfId="929" xr:uid="{E6532F02-4CFF-4121-B588-92E202D8976E}"/>
    <cellStyle name="Currency 172" xfId="338" xr:uid="{00000000-0005-0000-0000-000051010000}"/>
    <cellStyle name="Currency 172 2" xfId="930" xr:uid="{3694BA69-EC71-4954-B599-DA2253808BE9}"/>
    <cellStyle name="Currency 173" xfId="339" xr:uid="{00000000-0005-0000-0000-000052010000}"/>
    <cellStyle name="Currency 173 2" xfId="931" xr:uid="{A04FDF9A-0FAD-4619-93A5-0D0EB230E157}"/>
    <cellStyle name="Currency 174" xfId="340" xr:uid="{00000000-0005-0000-0000-000053010000}"/>
    <cellStyle name="Currency 174 2" xfId="932" xr:uid="{F9F44ABA-88BC-4230-AC8F-19C98A90D771}"/>
    <cellStyle name="Currency 175" xfId="341" xr:uid="{00000000-0005-0000-0000-000054010000}"/>
    <cellStyle name="Currency 175 2" xfId="933" xr:uid="{7ED8FF67-15DF-4B25-B5AA-02D11E4372F2}"/>
    <cellStyle name="Currency 176" xfId="342" xr:uid="{00000000-0005-0000-0000-000055010000}"/>
    <cellStyle name="Currency 176 2" xfId="934" xr:uid="{E7C01F25-B7A2-498C-8C55-66EE59D609F4}"/>
    <cellStyle name="Currency 177" xfId="343" xr:uid="{00000000-0005-0000-0000-000056010000}"/>
    <cellStyle name="Currency 177 2" xfId="935" xr:uid="{08AF7D26-CE62-4DD9-BF1A-2EC932C3B7DB}"/>
    <cellStyle name="Currency 178" xfId="344" xr:uid="{00000000-0005-0000-0000-000057010000}"/>
    <cellStyle name="Currency 178 2" xfId="936" xr:uid="{A1A54FB8-4177-413D-96B6-77FB5742BBD5}"/>
    <cellStyle name="Currency 179" xfId="345" xr:uid="{00000000-0005-0000-0000-000058010000}"/>
    <cellStyle name="Currency 179 2" xfId="937" xr:uid="{AFCDC0F6-2405-4375-8718-37DDC91D0005}"/>
    <cellStyle name="Currency 18" xfId="346" xr:uid="{00000000-0005-0000-0000-000059010000}"/>
    <cellStyle name="Currency 18 2" xfId="938" xr:uid="{8406C36F-0064-40A0-93E8-D069D044BFC9}"/>
    <cellStyle name="Currency 180" xfId="347" xr:uid="{00000000-0005-0000-0000-00005A010000}"/>
    <cellStyle name="Currency 180 2" xfId="939" xr:uid="{953235A9-8DF0-4E04-AB5A-230A608A3DAF}"/>
    <cellStyle name="Currency 181" xfId="348" xr:uid="{00000000-0005-0000-0000-00005B010000}"/>
    <cellStyle name="Currency 181 2" xfId="940" xr:uid="{9E394B05-2EE0-4054-92CD-A56FAEFA421A}"/>
    <cellStyle name="Currency 182" xfId="349" xr:uid="{00000000-0005-0000-0000-00005C010000}"/>
    <cellStyle name="Currency 182 2" xfId="941" xr:uid="{FBD3BFAA-E7FB-45F7-97A2-56D938B46EC8}"/>
    <cellStyle name="Currency 183" xfId="350" xr:uid="{00000000-0005-0000-0000-00005D010000}"/>
    <cellStyle name="Currency 183 2" xfId="942" xr:uid="{BA389552-A7E6-4BDD-8C9A-092E0A4AF3FA}"/>
    <cellStyle name="Currency 184" xfId="351" xr:uid="{00000000-0005-0000-0000-00005E010000}"/>
    <cellStyle name="Currency 184 2" xfId="943" xr:uid="{353A1635-5AFF-4084-9507-62130965C7AB}"/>
    <cellStyle name="Currency 185" xfId="352" xr:uid="{00000000-0005-0000-0000-00005F010000}"/>
    <cellStyle name="Currency 185 2" xfId="944" xr:uid="{CA2B8972-8D1C-4727-A09C-6AF9523F69B9}"/>
    <cellStyle name="Currency 186" xfId="353" xr:uid="{00000000-0005-0000-0000-000060010000}"/>
    <cellStyle name="Currency 186 2" xfId="945" xr:uid="{1BE6EF9E-BA05-4528-82BF-0187B0C5C463}"/>
    <cellStyle name="Currency 187" xfId="354" xr:uid="{00000000-0005-0000-0000-000061010000}"/>
    <cellStyle name="Currency 187 2" xfId="946" xr:uid="{B1744F41-3424-48A6-A54B-3DD9D17671DB}"/>
    <cellStyle name="Currency 188" xfId="355" xr:uid="{00000000-0005-0000-0000-000062010000}"/>
    <cellStyle name="Currency 188 2" xfId="947" xr:uid="{ECD3D9FB-A5A3-4668-A9F4-260A96293F56}"/>
    <cellStyle name="Currency 189" xfId="356" xr:uid="{00000000-0005-0000-0000-000063010000}"/>
    <cellStyle name="Currency 189 2" xfId="948" xr:uid="{99835B85-5C5A-4FB4-8151-C7BB39D6BC59}"/>
    <cellStyle name="Currency 19" xfId="357" xr:uid="{00000000-0005-0000-0000-000064010000}"/>
    <cellStyle name="Currency 19 2" xfId="949" xr:uid="{65D4C1DB-0FDE-45E2-B2EF-0E08E991A678}"/>
    <cellStyle name="Currency 190" xfId="358" xr:uid="{00000000-0005-0000-0000-000065010000}"/>
    <cellStyle name="Currency 190 2" xfId="950" xr:uid="{C1CB73E5-8D65-405B-87FB-1C6D6EE7719E}"/>
    <cellStyle name="Currency 191" xfId="359" xr:uid="{00000000-0005-0000-0000-000066010000}"/>
    <cellStyle name="Currency 191 2" xfId="951" xr:uid="{A93476F1-9C83-4E68-B30F-E997F375E094}"/>
    <cellStyle name="Currency 192" xfId="360" xr:uid="{00000000-0005-0000-0000-000067010000}"/>
    <cellStyle name="Currency 192 2" xfId="952" xr:uid="{B6D9C486-A19A-4856-B76B-BF2F9BDE94BA}"/>
    <cellStyle name="Currency 193" xfId="361" xr:uid="{00000000-0005-0000-0000-000068010000}"/>
    <cellStyle name="Currency 193 2" xfId="953" xr:uid="{23543006-620F-459A-A057-C2FE7BC8DF2E}"/>
    <cellStyle name="Currency 194" xfId="362" xr:uid="{00000000-0005-0000-0000-000069010000}"/>
    <cellStyle name="Currency 194 2" xfId="954" xr:uid="{F1014097-B8B3-424C-AE5A-8CFF3499B033}"/>
    <cellStyle name="Currency 195" xfId="363" xr:uid="{00000000-0005-0000-0000-00006A010000}"/>
    <cellStyle name="Currency 195 2" xfId="955" xr:uid="{314A04AD-3495-447C-9B29-74B8DF8A7F59}"/>
    <cellStyle name="Currency 196" xfId="364" xr:uid="{00000000-0005-0000-0000-00006B010000}"/>
    <cellStyle name="Currency 196 2" xfId="956" xr:uid="{4ACFD970-8AE4-46E9-BEFA-E1C553F6A8C8}"/>
    <cellStyle name="Currency 197" xfId="365" xr:uid="{00000000-0005-0000-0000-00006C010000}"/>
    <cellStyle name="Currency 197 2" xfId="957" xr:uid="{1C1A1C67-C88E-44A4-8ABF-F2ADCABC6738}"/>
    <cellStyle name="Currency 198" xfId="366" xr:uid="{00000000-0005-0000-0000-00006D010000}"/>
    <cellStyle name="Currency 198 2" xfId="958" xr:uid="{DA9ADA49-36CE-4158-9C53-517581406717}"/>
    <cellStyle name="Currency 199" xfId="367" xr:uid="{00000000-0005-0000-0000-00006E010000}"/>
    <cellStyle name="Currency 199 2" xfId="959" xr:uid="{F759C3CC-6B14-4737-A3C9-E6924A1E88E5}"/>
    <cellStyle name="Currency 2" xfId="368" xr:uid="{00000000-0005-0000-0000-00006F010000}"/>
    <cellStyle name="Currency 2 2" xfId="960" xr:uid="{A7AACEED-DAED-4706-A2B9-737E81665A49}"/>
    <cellStyle name="Currency 20" xfId="369" xr:uid="{00000000-0005-0000-0000-000070010000}"/>
    <cellStyle name="Currency 20 2" xfId="961" xr:uid="{BE458352-CA30-4329-A65B-ED239C0469CF}"/>
    <cellStyle name="Currency 200" xfId="370" xr:uid="{00000000-0005-0000-0000-000071010000}"/>
    <cellStyle name="Currency 200 2" xfId="962" xr:uid="{9E1E55C0-1D50-4273-BA95-C98A435E46BC}"/>
    <cellStyle name="Currency 201" xfId="371" xr:uid="{00000000-0005-0000-0000-000072010000}"/>
    <cellStyle name="Currency 201 2" xfId="963" xr:uid="{8C511EEC-6C9D-4E6C-BE4E-134C1B106D03}"/>
    <cellStyle name="Currency 202" xfId="372" xr:uid="{00000000-0005-0000-0000-000073010000}"/>
    <cellStyle name="Currency 202 2" xfId="964" xr:uid="{5EFC7893-406A-477B-98E9-1E2164B35167}"/>
    <cellStyle name="Currency 203" xfId="373" xr:uid="{00000000-0005-0000-0000-000074010000}"/>
    <cellStyle name="Currency 203 2" xfId="965" xr:uid="{A783CE2E-A0CB-41A2-BE37-9C2EED85B179}"/>
    <cellStyle name="Currency 204" xfId="374" xr:uid="{00000000-0005-0000-0000-000075010000}"/>
    <cellStyle name="Currency 204 2" xfId="966" xr:uid="{98A72DFA-CA73-4BF5-9D5D-A1191D024D62}"/>
    <cellStyle name="Currency 205" xfId="375" xr:uid="{00000000-0005-0000-0000-000076010000}"/>
    <cellStyle name="Currency 205 2" xfId="967" xr:uid="{1244844B-1769-4161-96C9-D4F278A3BE50}"/>
    <cellStyle name="Currency 206" xfId="376" xr:uid="{00000000-0005-0000-0000-000077010000}"/>
    <cellStyle name="Currency 206 2" xfId="968" xr:uid="{BF19C1CF-3207-46EF-9715-29ABBE536325}"/>
    <cellStyle name="Currency 207" xfId="377" xr:uid="{00000000-0005-0000-0000-000078010000}"/>
    <cellStyle name="Currency 207 2" xfId="969" xr:uid="{47D6CBBA-DA4A-4A21-9E63-AC581FF11DD9}"/>
    <cellStyle name="Currency 208" xfId="378" xr:uid="{00000000-0005-0000-0000-000079010000}"/>
    <cellStyle name="Currency 208 2" xfId="970" xr:uid="{26E85F35-C03E-442A-AD06-72194A807DE8}"/>
    <cellStyle name="Currency 209" xfId="379" xr:uid="{00000000-0005-0000-0000-00007A010000}"/>
    <cellStyle name="Currency 209 2" xfId="971" xr:uid="{5AF65314-A21B-4723-846B-E3EF21B7271C}"/>
    <cellStyle name="Currency 21" xfId="380" xr:uid="{00000000-0005-0000-0000-00007B010000}"/>
    <cellStyle name="Currency 21 2" xfId="972" xr:uid="{3730959C-F9D8-4218-8273-B01DC69C4849}"/>
    <cellStyle name="Currency 210" xfId="381" xr:uid="{00000000-0005-0000-0000-00007C010000}"/>
    <cellStyle name="Currency 210 2" xfId="973" xr:uid="{76655F2F-582D-419E-97FD-4A94AC43FFF9}"/>
    <cellStyle name="Currency 211" xfId="382" xr:uid="{00000000-0005-0000-0000-00007D010000}"/>
    <cellStyle name="Currency 211 2" xfId="974" xr:uid="{1BBC2D51-E2CF-4D25-AC99-20A7EF736A20}"/>
    <cellStyle name="Currency 212" xfId="383" xr:uid="{00000000-0005-0000-0000-00007E010000}"/>
    <cellStyle name="Currency 212 2" xfId="975" xr:uid="{AB9681A5-D8A5-413B-A521-60CCA18D57B9}"/>
    <cellStyle name="Currency 213" xfId="384" xr:uid="{00000000-0005-0000-0000-00007F010000}"/>
    <cellStyle name="Currency 213 2" xfId="976" xr:uid="{391862B9-8CE5-4D08-B37E-4A0E57132EA8}"/>
    <cellStyle name="Currency 214" xfId="385" xr:uid="{00000000-0005-0000-0000-000080010000}"/>
    <cellStyle name="Currency 214 2" xfId="977" xr:uid="{F30C7227-DCAB-418C-B870-2503354A4617}"/>
    <cellStyle name="Currency 215" xfId="386" xr:uid="{00000000-0005-0000-0000-000081010000}"/>
    <cellStyle name="Currency 215 2" xfId="978" xr:uid="{5805AF4A-0FB6-406F-9FC5-DABFF52B300B}"/>
    <cellStyle name="Currency 216" xfId="387" xr:uid="{00000000-0005-0000-0000-000082010000}"/>
    <cellStyle name="Currency 216 2" xfId="979" xr:uid="{3B70D304-2A58-414E-94CC-A5758AC05218}"/>
    <cellStyle name="Currency 217" xfId="388" xr:uid="{00000000-0005-0000-0000-000083010000}"/>
    <cellStyle name="Currency 217 2" xfId="980" xr:uid="{706DE23F-6FF1-4BF4-BDE7-E62ABC3F3DE8}"/>
    <cellStyle name="Currency 218" xfId="389" xr:uid="{00000000-0005-0000-0000-000084010000}"/>
    <cellStyle name="Currency 218 2" xfId="981" xr:uid="{95192AC4-699E-48A3-86BE-0964D9C3F491}"/>
    <cellStyle name="Currency 219" xfId="390" xr:uid="{00000000-0005-0000-0000-000085010000}"/>
    <cellStyle name="Currency 219 2" xfId="982" xr:uid="{DF587EB7-756C-4A4B-9829-DDEC2C1860FC}"/>
    <cellStyle name="Currency 22" xfId="391" xr:uid="{00000000-0005-0000-0000-000086010000}"/>
    <cellStyle name="Currency 22 2" xfId="983" xr:uid="{EB489E44-1701-4074-9D7B-AB54D19F2254}"/>
    <cellStyle name="Currency 220" xfId="392" xr:uid="{00000000-0005-0000-0000-000087010000}"/>
    <cellStyle name="Currency 220 2" xfId="984" xr:uid="{C2C7540E-7C14-4D03-9187-23A1EBFAA490}"/>
    <cellStyle name="Currency 221" xfId="393" xr:uid="{00000000-0005-0000-0000-000088010000}"/>
    <cellStyle name="Currency 221 2" xfId="985" xr:uid="{82368E9D-6635-459F-8973-6A9353448F89}"/>
    <cellStyle name="Currency 222" xfId="394" xr:uid="{00000000-0005-0000-0000-000089010000}"/>
    <cellStyle name="Currency 222 2" xfId="986" xr:uid="{C5374BE9-B6CF-4A93-ABE5-2D6E0D024602}"/>
    <cellStyle name="Currency 223" xfId="395" xr:uid="{00000000-0005-0000-0000-00008A010000}"/>
    <cellStyle name="Currency 223 2" xfId="987" xr:uid="{DDC10C1E-B9E3-4BA6-BBBB-C190D4FA8649}"/>
    <cellStyle name="Currency 23" xfId="396" xr:uid="{00000000-0005-0000-0000-00008B010000}"/>
    <cellStyle name="Currency 23 2" xfId="988" xr:uid="{A8D77C91-AB39-4F91-B078-149DA1C6B616}"/>
    <cellStyle name="Currency 24" xfId="397" xr:uid="{00000000-0005-0000-0000-00008C010000}"/>
    <cellStyle name="Currency 24 2" xfId="989" xr:uid="{36B64341-8A1F-49E6-BC97-FE96DCE1AEC4}"/>
    <cellStyle name="Currency 25" xfId="398" xr:uid="{00000000-0005-0000-0000-00008D010000}"/>
    <cellStyle name="Currency 25 2" xfId="990" xr:uid="{6277BD79-7C9B-4F04-80D2-27CE29312532}"/>
    <cellStyle name="Currency 26" xfId="399" xr:uid="{00000000-0005-0000-0000-00008E010000}"/>
    <cellStyle name="Currency 26 2" xfId="991" xr:uid="{54880CEA-9581-4752-B679-ACCE5EA89ABC}"/>
    <cellStyle name="Currency 27" xfId="400" xr:uid="{00000000-0005-0000-0000-00008F010000}"/>
    <cellStyle name="Currency 27 2" xfId="992" xr:uid="{98BFA7DE-F688-4901-A943-DE864D3235E0}"/>
    <cellStyle name="Currency 28" xfId="401" xr:uid="{00000000-0005-0000-0000-000090010000}"/>
    <cellStyle name="Currency 28 2" xfId="993" xr:uid="{49405C7E-EB07-406B-8153-FA874A87EEFD}"/>
    <cellStyle name="Currency 29" xfId="402" xr:uid="{00000000-0005-0000-0000-000091010000}"/>
    <cellStyle name="Currency 29 2" xfId="994" xr:uid="{9497C3C0-1535-472F-B04A-A7375FD0E1E4}"/>
    <cellStyle name="Currency 3" xfId="403" xr:uid="{00000000-0005-0000-0000-000092010000}"/>
    <cellStyle name="Currency 3 2" xfId="995" xr:uid="{763A8EA7-E937-469B-8B67-5F0F3D023D7E}"/>
    <cellStyle name="Currency 30" xfId="404" xr:uid="{00000000-0005-0000-0000-000093010000}"/>
    <cellStyle name="Currency 30 2" xfId="996" xr:uid="{778ACF39-8E26-4331-B943-BE5A786E43EB}"/>
    <cellStyle name="Currency 31" xfId="405" xr:uid="{00000000-0005-0000-0000-000094010000}"/>
    <cellStyle name="Currency 31 2" xfId="997" xr:uid="{3D195D7C-1FBF-42B0-AD97-44CED85248E5}"/>
    <cellStyle name="Currency 32" xfId="406" xr:uid="{00000000-0005-0000-0000-000095010000}"/>
    <cellStyle name="Currency 32 2" xfId="998" xr:uid="{0309C2CE-5BE6-4FAB-9891-9394179DAECF}"/>
    <cellStyle name="Currency 33" xfId="407" xr:uid="{00000000-0005-0000-0000-000096010000}"/>
    <cellStyle name="Currency 33 2" xfId="999" xr:uid="{67DE0E31-B587-43D3-A67E-E4274F16D9B3}"/>
    <cellStyle name="Currency 34" xfId="408" xr:uid="{00000000-0005-0000-0000-000097010000}"/>
    <cellStyle name="Currency 34 2" xfId="1000" xr:uid="{8A6B879B-3669-4598-881C-AD36FB2909D8}"/>
    <cellStyle name="Currency 35" xfId="409" xr:uid="{00000000-0005-0000-0000-000098010000}"/>
    <cellStyle name="Currency 35 2" xfId="1001" xr:uid="{752664EE-8856-4D97-BA5F-70BDFF0760A0}"/>
    <cellStyle name="Currency 36" xfId="410" xr:uid="{00000000-0005-0000-0000-000099010000}"/>
    <cellStyle name="Currency 36 2" xfId="1002" xr:uid="{51D4773B-D947-4810-869A-C70B67CACAB4}"/>
    <cellStyle name="Currency 37" xfId="411" xr:uid="{00000000-0005-0000-0000-00009A010000}"/>
    <cellStyle name="Currency 37 2" xfId="1003" xr:uid="{C4CD3E6D-EF5E-4032-B863-509E063AD14D}"/>
    <cellStyle name="Currency 38" xfId="412" xr:uid="{00000000-0005-0000-0000-00009B010000}"/>
    <cellStyle name="Currency 38 2" xfId="1004" xr:uid="{CBB261EA-D7D1-4A47-BE95-495FFEB5A78B}"/>
    <cellStyle name="Currency 39" xfId="413" xr:uid="{00000000-0005-0000-0000-00009C010000}"/>
    <cellStyle name="Currency 39 2" xfId="1005" xr:uid="{D99B604C-495C-4289-BE09-98702905EACC}"/>
    <cellStyle name="Currency 4" xfId="414" xr:uid="{00000000-0005-0000-0000-00009D010000}"/>
    <cellStyle name="Currency 4 2" xfId="1006" xr:uid="{249FA5FD-6E18-408C-BCAB-D75659B72188}"/>
    <cellStyle name="Currency 40" xfId="415" xr:uid="{00000000-0005-0000-0000-00009E010000}"/>
    <cellStyle name="Currency 40 2" xfId="1007" xr:uid="{B86BAF67-018D-468E-A5F9-27BE37656AB6}"/>
    <cellStyle name="Currency 41" xfId="416" xr:uid="{00000000-0005-0000-0000-00009F010000}"/>
    <cellStyle name="Currency 41 2" xfId="1008" xr:uid="{97BFEDF4-82CB-4D59-AF28-AF115200B924}"/>
    <cellStyle name="Currency 42" xfId="417" xr:uid="{00000000-0005-0000-0000-0000A0010000}"/>
    <cellStyle name="Currency 42 2" xfId="1009" xr:uid="{A1F3F0AB-F1E0-466C-8054-444A25C48906}"/>
    <cellStyle name="Currency 43" xfId="418" xr:uid="{00000000-0005-0000-0000-0000A1010000}"/>
    <cellStyle name="Currency 43 2" xfId="1010" xr:uid="{29018EB9-9366-441A-AA59-CCC32134AD40}"/>
    <cellStyle name="Currency 44" xfId="419" xr:uid="{00000000-0005-0000-0000-0000A2010000}"/>
    <cellStyle name="Currency 44 2" xfId="1011" xr:uid="{55E7412C-1A14-46F1-ACFC-D67370A6BD6D}"/>
    <cellStyle name="Currency 45" xfId="420" xr:uid="{00000000-0005-0000-0000-0000A3010000}"/>
    <cellStyle name="Currency 45 2" xfId="1012" xr:uid="{AB3335E8-7FFC-46C7-A9FA-EF8198624D34}"/>
    <cellStyle name="Currency 46" xfId="421" xr:uid="{00000000-0005-0000-0000-0000A4010000}"/>
    <cellStyle name="Currency 46 2" xfId="1013" xr:uid="{3F3A5EB8-34F6-46F3-BBE1-93A5BE02D4F2}"/>
    <cellStyle name="Currency 47" xfId="422" xr:uid="{00000000-0005-0000-0000-0000A5010000}"/>
    <cellStyle name="Currency 47 2" xfId="1014" xr:uid="{BE1320EC-9FBF-471C-B461-D03CEACA42A0}"/>
    <cellStyle name="Currency 48" xfId="423" xr:uid="{00000000-0005-0000-0000-0000A6010000}"/>
    <cellStyle name="Currency 48 2" xfId="1015" xr:uid="{C83C82F6-6CA5-4DC6-9235-909F62F44B6D}"/>
    <cellStyle name="Currency 49" xfId="424" xr:uid="{00000000-0005-0000-0000-0000A7010000}"/>
    <cellStyle name="Currency 49 2" xfId="1016" xr:uid="{270BE541-46C0-49C0-BFAE-FDA8D4262080}"/>
    <cellStyle name="Currency 5" xfId="425" xr:uid="{00000000-0005-0000-0000-0000A8010000}"/>
    <cellStyle name="Currency 5 2" xfId="1017" xr:uid="{07C25690-A843-4170-875B-262C023BCE5C}"/>
    <cellStyle name="Currency 50" xfId="426" xr:uid="{00000000-0005-0000-0000-0000A9010000}"/>
    <cellStyle name="Currency 50 2" xfId="1018" xr:uid="{4B47D5B3-B4FB-4416-9D9A-3E837A0F54D4}"/>
    <cellStyle name="Currency 51" xfId="427" xr:uid="{00000000-0005-0000-0000-0000AA010000}"/>
    <cellStyle name="Currency 51 2" xfId="1019" xr:uid="{EEC70C8C-65BC-4F62-BC75-E30097D45FF7}"/>
    <cellStyle name="Currency 52" xfId="428" xr:uid="{00000000-0005-0000-0000-0000AB010000}"/>
    <cellStyle name="Currency 52 2" xfId="1020" xr:uid="{4423A96C-7B81-4B58-9898-1F5280A5CDF3}"/>
    <cellStyle name="Currency 53" xfId="429" xr:uid="{00000000-0005-0000-0000-0000AC010000}"/>
    <cellStyle name="Currency 53 2" xfId="1021" xr:uid="{88FD91CF-66D6-4D5C-91FB-4B9B8133E379}"/>
    <cellStyle name="Currency 54" xfId="430" xr:uid="{00000000-0005-0000-0000-0000AD010000}"/>
    <cellStyle name="Currency 54 2" xfId="1022" xr:uid="{6B13272A-228A-471B-B849-5A7C1E2CB038}"/>
    <cellStyle name="Currency 55" xfId="431" xr:uid="{00000000-0005-0000-0000-0000AE010000}"/>
    <cellStyle name="Currency 55 2" xfId="1023" xr:uid="{92CDC953-2552-42A0-BC3C-49560335FAC9}"/>
    <cellStyle name="Currency 56" xfId="432" xr:uid="{00000000-0005-0000-0000-0000AF010000}"/>
    <cellStyle name="Currency 56 2" xfId="1024" xr:uid="{5446E60A-5343-49D9-AF01-0D407ED38A75}"/>
    <cellStyle name="Currency 57" xfId="433" xr:uid="{00000000-0005-0000-0000-0000B0010000}"/>
    <cellStyle name="Currency 57 2" xfId="1025" xr:uid="{6FC765AB-BD20-4A82-A0E1-F963010DC8AA}"/>
    <cellStyle name="Currency 58" xfId="434" xr:uid="{00000000-0005-0000-0000-0000B1010000}"/>
    <cellStyle name="Currency 58 2" xfId="1026" xr:uid="{6A631D34-AE6F-4E77-8226-7A71F7676675}"/>
    <cellStyle name="Currency 59" xfId="435" xr:uid="{00000000-0005-0000-0000-0000B2010000}"/>
    <cellStyle name="Currency 59 2" xfId="1027" xr:uid="{E4D38267-EEBB-43BA-BA8C-3811EC6C8D72}"/>
    <cellStyle name="Currency 6" xfId="436" xr:uid="{00000000-0005-0000-0000-0000B3010000}"/>
    <cellStyle name="Currency 6 2" xfId="1028" xr:uid="{DCBCDC53-AA97-45B5-935C-D0B5B4870DFE}"/>
    <cellStyle name="Currency 60" xfId="437" xr:uid="{00000000-0005-0000-0000-0000B4010000}"/>
    <cellStyle name="Currency 60 2" xfId="1029" xr:uid="{5016B3C7-C4BA-4456-A231-1CF88E84501E}"/>
    <cellStyle name="Currency 61" xfId="438" xr:uid="{00000000-0005-0000-0000-0000B5010000}"/>
    <cellStyle name="Currency 61 2" xfId="1030" xr:uid="{A614859E-6D62-4E56-8DF0-9E148CADB518}"/>
    <cellStyle name="Currency 62" xfId="439" xr:uid="{00000000-0005-0000-0000-0000B6010000}"/>
    <cellStyle name="Currency 62 2" xfId="1031" xr:uid="{766A8CCD-E777-4CAA-B07F-E97B3D7FAE16}"/>
    <cellStyle name="Currency 63" xfId="440" xr:uid="{00000000-0005-0000-0000-0000B7010000}"/>
    <cellStyle name="Currency 63 2" xfId="1032" xr:uid="{3CC71EC2-93BF-45FB-B0B0-7418C8823DF3}"/>
    <cellStyle name="Currency 64" xfId="441" xr:uid="{00000000-0005-0000-0000-0000B8010000}"/>
    <cellStyle name="Currency 64 2" xfId="1033" xr:uid="{85D9B94C-F940-4E84-BBF6-E79DB4950B6D}"/>
    <cellStyle name="Currency 65" xfId="442" xr:uid="{00000000-0005-0000-0000-0000B9010000}"/>
    <cellStyle name="Currency 65 2" xfId="1034" xr:uid="{5A3E4CE2-D03E-456A-8AB6-F6782FC7560C}"/>
    <cellStyle name="Currency 66" xfId="443" xr:uid="{00000000-0005-0000-0000-0000BA010000}"/>
    <cellStyle name="Currency 66 2" xfId="1035" xr:uid="{9AA8E9EC-C000-4493-BF59-8EE67164E27B}"/>
    <cellStyle name="Currency 67" xfId="444" xr:uid="{00000000-0005-0000-0000-0000BB010000}"/>
    <cellStyle name="Currency 67 2" xfId="1036" xr:uid="{1FFA0712-F7E5-4779-8722-032847D57C56}"/>
    <cellStyle name="Currency 68" xfId="445" xr:uid="{00000000-0005-0000-0000-0000BC010000}"/>
    <cellStyle name="Currency 68 2" xfId="1037" xr:uid="{9F06C6F3-C3A5-4D88-AC51-8DE1DF791191}"/>
    <cellStyle name="Currency 69" xfId="446" xr:uid="{00000000-0005-0000-0000-0000BD010000}"/>
    <cellStyle name="Currency 69 2" xfId="1038" xr:uid="{BE6A7A74-F9C0-45C9-8C99-61C80D5CF5B7}"/>
    <cellStyle name="Currency 7" xfId="447" xr:uid="{00000000-0005-0000-0000-0000BE010000}"/>
    <cellStyle name="Currency 7 2" xfId="1039" xr:uid="{5CA957F9-E52D-47CA-8495-E4D1D686797F}"/>
    <cellStyle name="Currency 70" xfId="448" xr:uid="{00000000-0005-0000-0000-0000BF010000}"/>
    <cellStyle name="Currency 70 2" xfId="1040" xr:uid="{72DB684A-4E9E-41DB-B816-C2A75E3576DB}"/>
    <cellStyle name="Currency 71" xfId="449" xr:uid="{00000000-0005-0000-0000-0000C0010000}"/>
    <cellStyle name="Currency 71 2" xfId="1041" xr:uid="{63939BE6-BB8A-4E47-B128-11EFBACFADB6}"/>
    <cellStyle name="Currency 72" xfId="450" xr:uid="{00000000-0005-0000-0000-0000C1010000}"/>
    <cellStyle name="Currency 72 2" xfId="1042" xr:uid="{2B583E93-DE4B-41BA-BB98-818BC74FFBF7}"/>
    <cellStyle name="Currency 73" xfId="451" xr:uid="{00000000-0005-0000-0000-0000C2010000}"/>
    <cellStyle name="Currency 73 2" xfId="1043" xr:uid="{DEC3418E-8B3A-4C29-8F01-8239BBECE521}"/>
    <cellStyle name="Currency 74" xfId="452" xr:uid="{00000000-0005-0000-0000-0000C3010000}"/>
    <cellStyle name="Currency 74 2" xfId="1044" xr:uid="{897A0C12-9BAD-447F-ADE5-4C620570F3A4}"/>
    <cellStyle name="Currency 75" xfId="453" xr:uid="{00000000-0005-0000-0000-0000C4010000}"/>
    <cellStyle name="Currency 75 2" xfId="1045" xr:uid="{3B487F3D-ACF8-4A1F-91D1-D4CFD2305C06}"/>
    <cellStyle name="Currency 76" xfId="454" xr:uid="{00000000-0005-0000-0000-0000C5010000}"/>
    <cellStyle name="Currency 76 2" xfId="1046" xr:uid="{1467156E-8F84-410D-B65B-1EEBE689DC2A}"/>
    <cellStyle name="Currency 77" xfId="455" xr:uid="{00000000-0005-0000-0000-0000C6010000}"/>
    <cellStyle name="Currency 77 2" xfId="1047" xr:uid="{EF3F58F0-3CD7-406E-AA2D-EF6758469235}"/>
    <cellStyle name="Currency 78" xfId="456" xr:uid="{00000000-0005-0000-0000-0000C7010000}"/>
    <cellStyle name="Currency 78 2" xfId="1048" xr:uid="{2ED9CC20-6BBD-41C7-9BE7-E90A7F4BFE9E}"/>
    <cellStyle name="Currency 79" xfId="457" xr:uid="{00000000-0005-0000-0000-0000C8010000}"/>
    <cellStyle name="Currency 79 2" xfId="1049" xr:uid="{101EEC52-1B57-4A47-B737-96890E903F20}"/>
    <cellStyle name="Currency 8" xfId="458" xr:uid="{00000000-0005-0000-0000-0000C9010000}"/>
    <cellStyle name="Currency 8 2" xfId="1050" xr:uid="{39C03F44-C6EB-4688-966E-817E70678A4D}"/>
    <cellStyle name="Currency 80" xfId="459" xr:uid="{00000000-0005-0000-0000-0000CA010000}"/>
    <cellStyle name="Currency 80 2" xfId="1051" xr:uid="{C7CEBEE7-5631-493C-8E7D-8CEEF65D5EBB}"/>
    <cellStyle name="Currency 81" xfId="460" xr:uid="{00000000-0005-0000-0000-0000CB010000}"/>
    <cellStyle name="Currency 81 2" xfId="1052" xr:uid="{60DC58F5-3CE3-4C82-B6AF-CE119DB1E9A1}"/>
    <cellStyle name="Currency 82" xfId="461" xr:uid="{00000000-0005-0000-0000-0000CC010000}"/>
    <cellStyle name="Currency 82 2" xfId="1053" xr:uid="{43B7F54F-A8AD-451A-B34B-E4CEE894E6B2}"/>
    <cellStyle name="Currency 83" xfId="462" xr:uid="{00000000-0005-0000-0000-0000CD010000}"/>
    <cellStyle name="Currency 83 2" xfId="1054" xr:uid="{18548BFD-C134-4DDF-BF10-7614F43DD731}"/>
    <cellStyle name="Currency 84" xfId="463" xr:uid="{00000000-0005-0000-0000-0000CE010000}"/>
    <cellStyle name="Currency 84 2" xfId="1055" xr:uid="{27CC4EC3-41D0-462A-8572-00279A76968F}"/>
    <cellStyle name="Currency 85" xfId="464" xr:uid="{00000000-0005-0000-0000-0000CF010000}"/>
    <cellStyle name="Currency 85 2" xfId="1056" xr:uid="{D43862C2-3B44-4C8B-8C0C-8E3F8A623FBC}"/>
    <cellStyle name="Currency 86" xfId="465" xr:uid="{00000000-0005-0000-0000-0000D0010000}"/>
    <cellStyle name="Currency 86 2" xfId="1057" xr:uid="{86872260-DE17-4D6A-83CF-163D6B41B58A}"/>
    <cellStyle name="Currency 87" xfId="466" xr:uid="{00000000-0005-0000-0000-0000D1010000}"/>
    <cellStyle name="Currency 87 2" xfId="1058" xr:uid="{12D5B64F-85C4-4908-A396-517A875391B2}"/>
    <cellStyle name="Currency 88" xfId="467" xr:uid="{00000000-0005-0000-0000-0000D2010000}"/>
    <cellStyle name="Currency 88 2" xfId="1059" xr:uid="{7CECFDF9-DE0F-4583-A211-165FA6F5C29C}"/>
    <cellStyle name="Currency 89" xfId="468" xr:uid="{00000000-0005-0000-0000-0000D3010000}"/>
    <cellStyle name="Currency 89 2" xfId="1060" xr:uid="{12533B0C-15D7-4F17-87E8-163FB9CCAD26}"/>
    <cellStyle name="Currency 9" xfId="469" xr:uid="{00000000-0005-0000-0000-0000D4010000}"/>
    <cellStyle name="Currency 9 2" xfId="1061" xr:uid="{90E2C517-934C-48E3-A7B5-38422BE1CE9B}"/>
    <cellStyle name="Currency 90" xfId="470" xr:uid="{00000000-0005-0000-0000-0000D5010000}"/>
    <cellStyle name="Currency 90 2" xfId="1062" xr:uid="{7649BE2D-0F3F-468A-8668-95D41684C38B}"/>
    <cellStyle name="Currency 91" xfId="471" xr:uid="{00000000-0005-0000-0000-0000D6010000}"/>
    <cellStyle name="Currency 91 2" xfId="1063" xr:uid="{AA1C7CC8-FC31-48E8-88AB-23D1CD46B954}"/>
    <cellStyle name="Currency 92" xfId="472" xr:uid="{00000000-0005-0000-0000-0000D7010000}"/>
    <cellStyle name="Currency 92 2" xfId="1064" xr:uid="{0D3F7C2D-0009-4A46-851B-96893E5A0FD3}"/>
    <cellStyle name="Currency 93" xfId="473" xr:uid="{00000000-0005-0000-0000-0000D8010000}"/>
    <cellStyle name="Currency 93 2" xfId="1065" xr:uid="{50BA3188-ED34-41AA-99A9-665410359E7D}"/>
    <cellStyle name="Currency 94" xfId="474" xr:uid="{00000000-0005-0000-0000-0000D9010000}"/>
    <cellStyle name="Currency 94 2" xfId="1066" xr:uid="{43915A0B-AE19-4515-AE57-56DA32BDDA97}"/>
    <cellStyle name="Currency 95" xfId="475" xr:uid="{00000000-0005-0000-0000-0000DA010000}"/>
    <cellStyle name="Currency 95 2" xfId="1067" xr:uid="{ED2F8B34-4778-408F-A5A0-F987B2867315}"/>
    <cellStyle name="Currency 96" xfId="476" xr:uid="{00000000-0005-0000-0000-0000DB010000}"/>
    <cellStyle name="Currency 96 2" xfId="1068" xr:uid="{245D4A22-874C-4CFE-AA29-F58321513005}"/>
    <cellStyle name="Currency 97" xfId="477" xr:uid="{00000000-0005-0000-0000-0000DC010000}"/>
    <cellStyle name="Currency 97 2" xfId="1069" xr:uid="{461C9CE7-A8DE-4152-9411-2625E3584E63}"/>
    <cellStyle name="Currency 98" xfId="478" xr:uid="{00000000-0005-0000-0000-0000DD010000}"/>
    <cellStyle name="Currency 98 2" xfId="1070" xr:uid="{4DA6AAEB-A31A-40ED-A8EC-88A483F84AC0}"/>
    <cellStyle name="Currency 99" xfId="479" xr:uid="{00000000-0005-0000-0000-0000DE010000}"/>
    <cellStyle name="Currency 99 2" xfId="1071" xr:uid="{7E7B9B16-F37B-41DE-A2E7-C13847B85491}"/>
    <cellStyle name="Excel Built-in Normal" xfId="480" xr:uid="{00000000-0005-0000-0000-0000DF010000}"/>
    <cellStyle name="Explanatory Text 2" xfId="481" xr:uid="{00000000-0005-0000-0000-0000E0010000}"/>
    <cellStyle name="Explanatory Text 2 2" xfId="1072" xr:uid="{9B364685-A51F-4C6B-9C96-F0BE154B1B34}"/>
    <cellStyle name="Good 2" xfId="482" xr:uid="{00000000-0005-0000-0000-0000E1010000}"/>
    <cellStyle name="Good 2 2" xfId="1073" xr:uid="{502B7769-541E-4E71-A992-237C3BD95B89}"/>
    <cellStyle name="Heading 1 2" xfId="483" xr:uid="{00000000-0005-0000-0000-0000E2010000}"/>
    <cellStyle name="Heading 1 2 2" xfId="1074" xr:uid="{24E915BC-E37E-4043-86A6-A6B8D6D05E4C}"/>
    <cellStyle name="Heading 2 2" xfId="484" xr:uid="{00000000-0005-0000-0000-0000E3010000}"/>
    <cellStyle name="Heading 2 2 2" xfId="1075" xr:uid="{230A9631-3134-4B02-897F-578F2F4C3313}"/>
    <cellStyle name="Heading 3 2" xfId="485" xr:uid="{00000000-0005-0000-0000-0000E4010000}"/>
    <cellStyle name="Heading 3 2 2" xfId="1076" xr:uid="{7CD246B4-DEF9-4EF6-8BF7-B017E19FE054}"/>
    <cellStyle name="Heading 4 2" xfId="486" xr:uid="{00000000-0005-0000-0000-0000E5010000}"/>
    <cellStyle name="Heading 4 2 2" xfId="1077" xr:uid="{D24E7881-C097-42E3-8525-7BF174A22BB0}"/>
    <cellStyle name="Hyperlink" xfId="487" builtinId="8"/>
    <cellStyle name="Hyperlink 2" xfId="488" xr:uid="{00000000-0005-0000-0000-0000E7010000}"/>
    <cellStyle name="Hyperlink 2 2" xfId="1079" xr:uid="{AE70BC2A-9823-41F4-892D-DF138819D70E}"/>
    <cellStyle name="Hyperlink 3" xfId="489" xr:uid="{00000000-0005-0000-0000-0000E8010000}"/>
    <cellStyle name="Hyperlink 3 2" xfId="1080" xr:uid="{7352FD61-7F50-4B78-8DBD-3262ADE71AC4}"/>
    <cellStyle name="Hyperlink 4" xfId="490" xr:uid="{00000000-0005-0000-0000-0000E9010000}"/>
    <cellStyle name="Hyperlink 4 2" xfId="1081" xr:uid="{483011AB-47A0-4459-B359-A806F0A73EE6}"/>
    <cellStyle name="Hyperlink 5" xfId="491" xr:uid="{00000000-0005-0000-0000-0000EA010000}"/>
    <cellStyle name="Hyperlink 5 2" xfId="492" xr:uid="{00000000-0005-0000-0000-0000EB010000}"/>
    <cellStyle name="Hyperlink 5 2 2" xfId="1083" xr:uid="{0FE49DD9-56DA-4457-913D-3A8ABBD476F1}"/>
    <cellStyle name="Hyperlink 5 3" xfId="1082" xr:uid="{33C3EDAA-8742-431C-9D0D-8B1049E11A03}"/>
    <cellStyle name="Hyperlink 6" xfId="493" xr:uid="{00000000-0005-0000-0000-0000EC010000}"/>
    <cellStyle name="Hyperlink 6 2" xfId="1084" xr:uid="{34FAFC8E-1F88-420C-8FC3-C7509A841A61}"/>
    <cellStyle name="Hyperlink 7" xfId="494" xr:uid="{00000000-0005-0000-0000-0000ED010000}"/>
    <cellStyle name="Hyperlink 7 2" xfId="1085" xr:uid="{7C97EE77-E2F7-4449-B6E6-6840E79654D6}"/>
    <cellStyle name="Hyperlink 8" xfId="1078" xr:uid="{3856A71B-70FF-4C28-81D6-BA944928E1B1}"/>
    <cellStyle name="Input 2" xfId="495" xr:uid="{00000000-0005-0000-0000-0000EE010000}"/>
    <cellStyle name="Input 2 2" xfId="1086" xr:uid="{BD389F45-7284-4341-B2D8-A50A23F9416F}"/>
    <cellStyle name="Linked Cell 2" xfId="496" xr:uid="{00000000-0005-0000-0000-0000EF010000}"/>
    <cellStyle name="Linked Cell 2 2" xfId="1087" xr:uid="{8E169088-FA86-4364-9928-8F0E7B1D4335}"/>
    <cellStyle name="Neutral 2" xfId="497" xr:uid="{00000000-0005-0000-0000-0000F0010000}"/>
    <cellStyle name="Neutral 2 2" xfId="1088" xr:uid="{CE7BA85B-AA0E-4992-8DD5-A01722E78471}"/>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2 2" xfId="1093" xr:uid="{403BEE29-D4D3-419F-8A58-9CCFDBBA68E2}"/>
    <cellStyle name="Normal 13 2 2 2 3" xfId="507" xr:uid="{00000000-0005-0000-0000-0000FB010000}"/>
    <cellStyle name="Normal 13 2 2 2 3 2" xfId="1094" xr:uid="{40A401D1-4EF4-4C32-9FF8-EF2A0B02D9B2}"/>
    <cellStyle name="Normal 13 2 2 2 4" xfId="1092" xr:uid="{0EA9B8EE-1EAB-416E-A493-AC7E9F93891B}"/>
    <cellStyle name="Normal 13 2 2 3" xfId="1091" xr:uid="{B234CB27-0A10-447A-8434-4580379554A6}"/>
    <cellStyle name="Normal 13 2 3" xfId="508" xr:uid="{00000000-0005-0000-0000-0000FC010000}"/>
    <cellStyle name="Normal 13 2 3 2" xfId="1095" xr:uid="{2FBF0025-8072-41B3-B161-F8BD332CCD19}"/>
    <cellStyle name="Normal 13 2 4" xfId="1090" xr:uid="{8D3A8E91-43B8-4CA9-A90A-43CEF5F91DF8}"/>
    <cellStyle name="Normal 13 3" xfId="509" xr:uid="{00000000-0005-0000-0000-0000FD010000}"/>
    <cellStyle name="Normal 13 3 2" xfId="510" xr:uid="{00000000-0005-0000-0000-0000FE010000}"/>
    <cellStyle name="Normal 13 3 2 2" xfId="1097" xr:uid="{2F99D0CB-9CA6-4059-9A86-CB01088E8453}"/>
    <cellStyle name="Normal 13 3 3" xfId="1096" xr:uid="{0B04AFE1-4E81-4903-A819-81E9DC4C175C}"/>
    <cellStyle name="Normal 13 4" xfId="511" xr:uid="{00000000-0005-0000-0000-0000FF010000}"/>
    <cellStyle name="Normal 13 4 2" xfId="1098" xr:uid="{EDBB6511-BB7F-4B95-AA39-09B8B2CED4DF}"/>
    <cellStyle name="Normal 13 5" xfId="1089" xr:uid="{00CB0E16-D8C6-4022-B595-A51BD297F240}"/>
    <cellStyle name="Normal 13 6" xfId="512" xr:uid="{00000000-0005-0000-0000-000000020000}"/>
    <cellStyle name="Normal 13 6 2" xfId="1099" xr:uid="{1DBF54B9-CC81-4C2C-BA64-B1BE1DFB9235}"/>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2 2" xfId="1100" xr:uid="{E68ECB11-593B-4315-86D5-B84E743809D9}"/>
    <cellStyle name="Normal 2 2 3" xfId="520" xr:uid="{00000000-0005-0000-0000-000008020000}"/>
    <cellStyle name="Normal 2 2 3 2" xfId="1101" xr:uid="{5F2B385C-BE18-41D4-843C-5CAD29A73C83}"/>
    <cellStyle name="Normal 2 3" xfId="521" xr:uid="{00000000-0005-0000-0000-000009020000}"/>
    <cellStyle name="Normal 2 3 2" xfId="522" xr:uid="{00000000-0005-0000-0000-00000A020000}"/>
    <cellStyle name="Normal 2 3 2 2" xfId="1102" xr:uid="{0CFE1032-8F3E-4A02-B042-4C9CE5265255}"/>
    <cellStyle name="Normal 2 4" xfId="523" xr:uid="{00000000-0005-0000-0000-00000B020000}"/>
    <cellStyle name="Normal 2 4 2" xfId="524" xr:uid="{00000000-0005-0000-0000-00000C020000}"/>
    <cellStyle name="Normal 2 4 2 2" xfId="1103" xr:uid="{33C6AD74-147F-4ECD-ACBD-7B2F33A5AE5F}"/>
    <cellStyle name="Normal 2 5" xfId="525" xr:uid="{00000000-0005-0000-0000-00000D020000}"/>
    <cellStyle name="Normal 2 5 2" xfId="1104" xr:uid="{D8B73CFE-BFE0-4C76-9742-931F36E7E689}"/>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2 2" xfId="1106" xr:uid="{15D228F6-B943-49B0-AD0A-DC07491EBEF9}"/>
    <cellStyle name="Normal 3 3" xfId="530" xr:uid="{00000000-0005-0000-0000-000012020000}"/>
    <cellStyle name="Normal 3 3 2" xfId="1107" xr:uid="{8C278E18-37DB-4A07-BC3D-7D1B37D02583}"/>
    <cellStyle name="Normal 3 4" xfId="531" xr:uid="{00000000-0005-0000-0000-000013020000}"/>
    <cellStyle name="Normal 3 4 2" xfId="1108" xr:uid="{B9CA40BD-1201-43E0-B3BE-76C5D4215A36}"/>
    <cellStyle name="Normal 3 5" xfId="1105" xr:uid="{02455474-AB1F-4379-A21E-F0FCC0B3F775}"/>
    <cellStyle name="Normal 3 8" xfId="532" xr:uid="{00000000-0005-0000-0000-000014020000}"/>
    <cellStyle name="Normal 3 8 2" xfId="533" xr:uid="{00000000-0005-0000-0000-000015020000}"/>
    <cellStyle name="Normal 3 8 2 2" xfId="534" xr:uid="{00000000-0005-0000-0000-000016020000}"/>
    <cellStyle name="Normal 3 8 2 2 2" xfId="1111" xr:uid="{D22995ED-95D9-46AF-9C79-32492035A82B}"/>
    <cellStyle name="Normal 3 8 2 3" xfId="1110" xr:uid="{6B901C32-2E11-4B0A-A805-37FD4B95698B}"/>
    <cellStyle name="Normal 3 8 3" xfId="535" xr:uid="{00000000-0005-0000-0000-000017020000}"/>
    <cellStyle name="Normal 3 8 3 2" xfId="1112" xr:uid="{88267D53-FF27-4BDA-86D7-D48FAA3D1158}"/>
    <cellStyle name="Normal 3 8 4" xfId="1109" xr:uid="{A8513871-9E0D-48DE-90D1-776CB4539B22}"/>
    <cellStyle name="Normal 4" xfId="536" xr:uid="{00000000-0005-0000-0000-000018020000}"/>
    <cellStyle name="Normal 4 2" xfId="537" xr:uid="{00000000-0005-0000-0000-000019020000}"/>
    <cellStyle name="Normal 4 2 2" xfId="1113" xr:uid="{CCD8A306-CB36-436E-9F4A-34F12473E547}"/>
    <cellStyle name="Normal 4 3" xfId="538" xr:uid="{00000000-0005-0000-0000-00001A020000}"/>
    <cellStyle name="Normal 4 4" xfId="539" xr:uid="{00000000-0005-0000-0000-00001B020000}"/>
    <cellStyle name="Normal 4 4 2" xfId="1114" xr:uid="{AA028A78-B257-4C06-A113-877E42FB9DF9}"/>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2 2" xfId="1116" xr:uid="{E0CBF5BF-CA4E-4C8E-A9E4-6AFAC2C1A509}"/>
    <cellStyle name="Normal 5 3" xfId="550" xr:uid="{00000000-0005-0000-0000-000026020000}"/>
    <cellStyle name="Normal 5 3 2" xfId="1117" xr:uid="{65D42DC9-E23C-4C3E-BBDA-74B73CF15C85}"/>
    <cellStyle name="Normal 5 4" xfId="1115" xr:uid="{174F6BF9-625F-4465-9F45-73E448AF29CA}"/>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2 2" xfId="1119" xr:uid="{E08D2E83-C637-4E9D-8A90-0FDA80874E3A}"/>
    <cellStyle name="Normal 6 3" xfId="566" xr:uid="{00000000-0005-0000-0000-000036020000}"/>
    <cellStyle name="Normal 6 4" xfId="1118" xr:uid="{9DDEA358-70C2-449E-904D-8FD378D09D02}"/>
    <cellStyle name="Normal 7" xfId="567" xr:uid="{00000000-0005-0000-0000-000037020000}"/>
    <cellStyle name="Normal 7 2" xfId="568" xr:uid="{00000000-0005-0000-0000-000038020000}"/>
    <cellStyle name="Normal 7 2 2" xfId="1120" xr:uid="{25C5B711-C630-42D3-88CD-350975E3126E}"/>
    <cellStyle name="Normal 8" xfId="569" xr:uid="{00000000-0005-0000-0000-000039020000}"/>
    <cellStyle name="Normal 9" xfId="592" xr:uid="{847B6E86-FBAA-4447-A2D3-23B088528AA3}"/>
    <cellStyle name="Normal 9 2" xfId="1121" xr:uid="{1B0E520F-755E-4528-88C2-383132FA0BFA}"/>
    <cellStyle name="Normal 9 3" xfId="1136" xr:uid="{9AFD0AF5-61FE-4851-BDFC-587B636567C9}"/>
    <cellStyle name="Normal_Sheet1" xfId="570" xr:uid="{00000000-0005-0000-0000-00003A020000}"/>
    <cellStyle name="Note 2" xfId="571" xr:uid="{00000000-0005-0000-0000-00003B020000}"/>
    <cellStyle name="Note 2 2" xfId="1122" xr:uid="{D969A867-AF52-4A5F-87F6-AFF6C476C4BF}"/>
    <cellStyle name="Output 2" xfId="572" xr:uid="{00000000-0005-0000-0000-00003C020000}"/>
    <cellStyle name="Output 2 2" xfId="1123" xr:uid="{D8BD2C57-3624-49FB-9C90-3C0D4D395147}"/>
    <cellStyle name="Percent 2" xfId="573" xr:uid="{00000000-0005-0000-0000-00003D020000}"/>
    <cellStyle name="Percent 2 2" xfId="1124" xr:uid="{75C95149-A502-41B6-9C72-BCE1D18F2F21}"/>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2 2 2" xfId="1128" xr:uid="{3B3E7BCD-F552-40C2-8F81-017E0B9BF768}"/>
    <cellStyle name="Standard 4 2 2 3" xfId="1127" xr:uid="{185E4908-C9D0-48A8-8A00-0392B184970D}"/>
    <cellStyle name="Standard 4 2 3" xfId="579" xr:uid="{00000000-0005-0000-0000-000043020000}"/>
    <cellStyle name="Standard 4 2 3 2" xfId="1129" xr:uid="{6623666B-4D0E-4714-979E-76AA4459967C}"/>
    <cellStyle name="Standard 4 2 4" xfId="1126" xr:uid="{603DCC07-1415-49DE-AA2F-445BB283A881}"/>
    <cellStyle name="Standard 4 3" xfId="580" xr:uid="{00000000-0005-0000-0000-000044020000}"/>
    <cellStyle name="Standard 4 3 2" xfId="581" xr:uid="{00000000-0005-0000-0000-000045020000}"/>
    <cellStyle name="Standard 4 3 2 2" xfId="1131" xr:uid="{A0DF1895-BB17-4EDA-99C2-E3B6650F3A8D}"/>
    <cellStyle name="Standard 4 3 3" xfId="1130" xr:uid="{CC7B3B67-961C-46D4-89F2-A320E699FF73}"/>
    <cellStyle name="Standard 4 4" xfId="582" xr:uid="{00000000-0005-0000-0000-000046020000}"/>
    <cellStyle name="Standard 4 4 2" xfId="1132" xr:uid="{A7A1AE38-3125-4F0A-9623-2036466C2BEB}"/>
    <cellStyle name="Standard 4 5" xfId="1125" xr:uid="{8B4101D5-D990-4108-AA1E-3B6ABCC97FFA}"/>
    <cellStyle name="Standard 6" xfId="583" xr:uid="{00000000-0005-0000-0000-000047020000}"/>
    <cellStyle name="Title 2" xfId="584" xr:uid="{00000000-0005-0000-0000-000048020000}"/>
    <cellStyle name="Title 2 2" xfId="1133" xr:uid="{ABAB3A27-8B03-4EEF-A258-CC3C65DE9EAD}"/>
    <cellStyle name="Total 2" xfId="585" xr:uid="{00000000-0005-0000-0000-000049020000}"/>
    <cellStyle name="Total 2 2" xfId="1134" xr:uid="{15CD50D0-492D-4E18-8887-10E8419EEC0C}"/>
    <cellStyle name="Warning Text 2" xfId="586" xr:uid="{00000000-0005-0000-0000-00004A020000}"/>
    <cellStyle name="Warning Text 2 2" xfId="1135" xr:uid="{0BBBB695-4F29-4127-9CAD-629CCF9106CE}"/>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marlas@arc-tronics.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www.arc-tronics.com/" TargetMode="External"/><Relationship Id="rId4" Type="http://schemas.openxmlformats.org/officeDocument/2006/relationships/hyperlink" Target="mailto:marlas@arc-tronics.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13" activePane="bottomRight" state="frozen"/>
      <selection activeCell="A4" sqref="A4"/>
      <selection pane="topRight" activeCell="A4" sqref="A4"/>
      <selection pane="bottomLeft" activeCell="A4" sqref="A4"/>
      <selection pane="bottomRight" activeCell="K59" sqref="K59"/>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72"/>
      <c r="B2" s="4" t="s">
        <v>807</v>
      </c>
      <c r="C2" s="2"/>
      <c r="D2" s="159"/>
      <c r="E2" s="2"/>
      <c r="F2" s="2"/>
      <c r="G2" s="24"/>
    </row>
    <row r="3" spans="1:7">
      <c r="A3" s="372"/>
      <c r="B3" s="2" t="s">
        <v>800</v>
      </c>
      <c r="C3" s="4"/>
      <c r="D3" s="160"/>
      <c r="E3" s="2"/>
      <c r="F3" s="4"/>
      <c r="G3" s="24"/>
    </row>
    <row r="4" spans="1:7" ht="15.75">
      <c r="A4" s="372"/>
      <c r="B4" s="27" t="s">
        <v>809</v>
      </c>
      <c r="C4" s="5"/>
      <c r="D4" s="161"/>
      <c r="E4" s="2"/>
      <c r="F4" s="5"/>
      <c r="G4" s="24"/>
    </row>
    <row r="5" spans="1:7">
      <c r="A5" s="372"/>
      <c r="B5" s="26" t="s">
        <v>998</v>
      </c>
      <c r="C5" s="3"/>
      <c r="D5" s="162"/>
      <c r="E5" s="2"/>
      <c r="F5" s="3"/>
      <c r="G5" s="24"/>
    </row>
    <row r="6" spans="1:7">
      <c r="A6" s="372"/>
      <c r="B6" s="2"/>
      <c r="C6" s="2"/>
      <c r="D6" s="159"/>
      <c r="E6" s="2"/>
      <c r="F6" s="2"/>
      <c r="G6" s="24"/>
    </row>
    <row r="7" spans="1:7">
      <c r="A7" s="372"/>
      <c r="B7" s="2"/>
      <c r="C7" s="2"/>
      <c r="D7" s="159"/>
      <c r="E7" s="2"/>
      <c r="F7" s="2"/>
      <c r="G7" s="24"/>
    </row>
    <row r="8" spans="1:7">
      <c r="A8" s="372"/>
      <c r="B8" s="2"/>
      <c r="C8" s="2"/>
      <c r="D8" s="159"/>
      <c r="E8" s="2"/>
      <c r="F8" s="2"/>
      <c r="G8" s="24"/>
    </row>
    <row r="9" spans="1:7">
      <c r="A9" s="372"/>
      <c r="B9" s="375" t="s">
        <v>810</v>
      </c>
      <c r="C9" s="375"/>
      <c r="D9" s="375"/>
      <c r="E9" s="375"/>
      <c r="F9" s="375"/>
      <c r="G9" s="24"/>
    </row>
    <row r="10" spans="1:7" ht="27" customHeight="1">
      <c r="A10" s="372"/>
      <c r="B10" s="376" t="s">
        <v>423</v>
      </c>
      <c r="C10" s="376"/>
      <c r="D10" s="376"/>
      <c r="E10" s="376"/>
      <c r="F10" s="376"/>
      <c r="G10" s="24"/>
    </row>
    <row r="11" spans="1:7" ht="27" customHeight="1">
      <c r="A11" s="372"/>
      <c r="B11" s="377"/>
      <c r="C11" s="377"/>
      <c r="D11" s="377"/>
      <c r="E11" s="377"/>
      <c r="F11" s="377"/>
      <c r="G11" s="24"/>
    </row>
    <row r="12" spans="1:7">
      <c r="A12" s="372"/>
      <c r="B12" s="28" t="s">
        <v>808</v>
      </c>
      <c r="C12" s="29" t="s">
        <v>811</v>
      </c>
      <c r="D12" s="163" t="s">
        <v>812</v>
      </c>
      <c r="E12" s="29" t="s">
        <v>593</v>
      </c>
      <c r="F12" s="29" t="s">
        <v>594</v>
      </c>
      <c r="G12" s="24"/>
    </row>
    <row r="13" spans="1:7" ht="33.75">
      <c r="A13" s="372"/>
      <c r="B13" s="274">
        <v>1</v>
      </c>
      <c r="C13" s="275" t="s">
        <v>1046</v>
      </c>
      <c r="D13" s="276" t="s">
        <v>836</v>
      </c>
      <c r="E13" s="277" t="s">
        <v>813</v>
      </c>
      <c r="F13" s="277"/>
      <c r="G13" s="24"/>
    </row>
    <row r="14" spans="1:7" ht="56.25">
      <c r="A14" s="372"/>
      <c r="B14" s="274">
        <v>2</v>
      </c>
      <c r="C14" s="275" t="s">
        <v>1046</v>
      </c>
      <c r="D14" s="276" t="s">
        <v>983</v>
      </c>
      <c r="E14" s="277" t="s">
        <v>513</v>
      </c>
      <c r="F14" s="277" t="s">
        <v>514</v>
      </c>
      <c r="G14" s="24"/>
    </row>
    <row r="15" spans="1:7" ht="89.1" customHeight="1">
      <c r="A15" s="372"/>
      <c r="B15" s="357">
        <v>2.0099999999999998</v>
      </c>
      <c r="C15" s="369" t="s">
        <v>1046</v>
      </c>
      <c r="D15" s="378" t="s">
        <v>2150</v>
      </c>
      <c r="E15" s="278" t="s">
        <v>595</v>
      </c>
      <c r="F15" s="278" t="s">
        <v>598</v>
      </c>
      <c r="G15" s="24"/>
    </row>
    <row r="16" spans="1:7" ht="99" customHeight="1">
      <c r="A16" s="372"/>
      <c r="B16" s="358"/>
      <c r="C16" s="370"/>
      <c r="D16" s="379"/>
      <c r="E16" s="279"/>
      <c r="F16" s="279" t="s">
        <v>596</v>
      </c>
      <c r="G16" s="24"/>
    </row>
    <row r="17" spans="1:7" ht="63" customHeight="1">
      <c r="A17" s="372"/>
      <c r="B17" s="359"/>
      <c r="C17" s="371"/>
      <c r="D17" s="380"/>
      <c r="E17" s="275"/>
      <c r="F17" s="275" t="s">
        <v>597</v>
      </c>
      <c r="G17" s="24"/>
    </row>
    <row r="18" spans="1:7" ht="117" customHeight="1">
      <c r="A18" s="372"/>
      <c r="B18" s="357">
        <v>2.02</v>
      </c>
      <c r="C18" s="369" t="s">
        <v>1046</v>
      </c>
      <c r="D18" s="378" t="s">
        <v>2151</v>
      </c>
      <c r="E18" s="278" t="s">
        <v>424</v>
      </c>
      <c r="F18" s="278" t="s">
        <v>508</v>
      </c>
      <c r="G18" s="24"/>
    </row>
    <row r="19" spans="1:7" ht="71.099999999999994" customHeight="1">
      <c r="A19" s="372"/>
      <c r="B19" s="358"/>
      <c r="C19" s="370"/>
      <c r="D19" s="379"/>
      <c r="E19" s="279" t="s">
        <v>512</v>
      </c>
      <c r="F19" s="279" t="s">
        <v>425</v>
      </c>
      <c r="G19" s="24"/>
    </row>
    <row r="20" spans="1:7" ht="90.75" customHeight="1">
      <c r="A20" s="372"/>
      <c r="B20" s="358"/>
      <c r="C20" s="370"/>
      <c r="D20" s="379"/>
      <c r="E20" s="279"/>
      <c r="F20" s="279" t="s">
        <v>600</v>
      </c>
      <c r="G20" s="24"/>
    </row>
    <row r="21" spans="1:7" ht="74.25" customHeight="1">
      <c r="A21" s="372"/>
      <c r="B21" s="359"/>
      <c r="C21" s="371"/>
      <c r="D21" s="380"/>
      <c r="E21" s="275"/>
      <c r="F21" s="275" t="s">
        <v>599</v>
      </c>
      <c r="G21" s="24"/>
    </row>
    <row r="22" spans="1:7" ht="90" customHeight="1">
      <c r="A22" s="372"/>
      <c r="B22" s="363">
        <v>2.0299999999999998</v>
      </c>
      <c r="C22" s="363" t="s">
        <v>783</v>
      </c>
      <c r="D22" s="366" t="s">
        <v>2152</v>
      </c>
      <c r="E22" s="369" t="s">
        <v>422</v>
      </c>
      <c r="F22" s="278" t="s">
        <v>445</v>
      </c>
      <c r="G22" s="24"/>
    </row>
    <row r="23" spans="1:7" ht="109.5" customHeight="1">
      <c r="A23" s="372"/>
      <c r="B23" s="364"/>
      <c r="C23" s="364"/>
      <c r="D23" s="367"/>
      <c r="E23" s="370"/>
      <c r="F23" s="279" t="s">
        <v>784</v>
      </c>
      <c r="G23" s="24"/>
    </row>
    <row r="24" spans="1:7" ht="74.25" customHeight="1">
      <c r="A24" s="372"/>
      <c r="B24" s="365"/>
      <c r="C24" s="365"/>
      <c r="D24" s="368"/>
      <c r="E24" s="371"/>
      <c r="F24" s="275" t="s">
        <v>421</v>
      </c>
      <c r="G24" s="24"/>
    </row>
    <row r="25" spans="1:7" ht="72" customHeight="1">
      <c r="A25" s="372"/>
      <c r="B25" s="274" t="s">
        <v>443</v>
      </c>
      <c r="C25" s="275" t="s">
        <v>444</v>
      </c>
      <c r="D25" s="276" t="s">
        <v>2153</v>
      </c>
      <c r="E25" s="275" t="s">
        <v>2148</v>
      </c>
      <c r="F25" s="275" t="s">
        <v>446</v>
      </c>
      <c r="G25" s="24"/>
    </row>
    <row r="26" spans="1:7" ht="98.1" customHeight="1">
      <c r="A26" s="372"/>
      <c r="B26" s="360">
        <v>3</v>
      </c>
      <c r="C26" s="357" t="s">
        <v>66</v>
      </c>
      <c r="D26" s="378" t="s">
        <v>2154</v>
      </c>
      <c r="E26" s="369" t="s">
        <v>0</v>
      </c>
      <c r="F26" s="278" t="s">
        <v>60</v>
      </c>
      <c r="G26" s="24"/>
    </row>
    <row r="27" spans="1:7" ht="90" customHeight="1">
      <c r="A27" s="372"/>
      <c r="B27" s="361"/>
      <c r="C27" s="358"/>
      <c r="D27" s="379"/>
      <c r="E27" s="370"/>
      <c r="F27" s="279" t="s">
        <v>55</v>
      </c>
      <c r="G27" s="24"/>
    </row>
    <row r="28" spans="1:7" ht="19.350000000000001" customHeight="1">
      <c r="A28" s="372"/>
      <c r="B28" s="361"/>
      <c r="C28" s="358"/>
      <c r="D28" s="379"/>
      <c r="E28" s="370"/>
      <c r="F28" s="279" t="s">
        <v>56</v>
      </c>
      <c r="G28" s="24"/>
    </row>
    <row r="29" spans="1:7" ht="74.45" customHeight="1">
      <c r="A29" s="372"/>
      <c r="B29" s="361"/>
      <c r="C29" s="358"/>
      <c r="D29" s="379"/>
      <c r="E29" s="370"/>
      <c r="F29" s="279" t="s">
        <v>57</v>
      </c>
      <c r="G29" s="24"/>
    </row>
    <row r="30" spans="1:7" ht="62.45" customHeight="1">
      <c r="A30" s="372"/>
      <c r="B30" s="361"/>
      <c r="C30" s="358"/>
      <c r="D30" s="379"/>
      <c r="E30" s="370"/>
      <c r="F30" s="279" t="s">
        <v>58</v>
      </c>
      <c r="G30" s="24"/>
    </row>
    <row r="31" spans="1:7" ht="81" customHeight="1">
      <c r="A31" s="372"/>
      <c r="B31" s="361"/>
      <c r="C31" s="358"/>
      <c r="D31" s="379"/>
      <c r="E31" s="370"/>
      <c r="F31" s="279" t="s">
        <v>59</v>
      </c>
      <c r="G31" s="24"/>
    </row>
    <row r="32" spans="1:7" ht="48.75" customHeight="1">
      <c r="A32" s="372"/>
      <c r="B32" s="361"/>
      <c r="C32" s="358"/>
      <c r="D32" s="379"/>
      <c r="E32" s="370"/>
      <c r="F32" s="279" t="s">
        <v>62</v>
      </c>
      <c r="G32" s="24"/>
    </row>
    <row r="33" spans="1:7" ht="98.45" customHeight="1">
      <c r="A33" s="372"/>
      <c r="B33" s="361"/>
      <c r="C33" s="358"/>
      <c r="D33" s="379"/>
      <c r="E33" s="370"/>
      <c r="F33" s="279" t="s">
        <v>61</v>
      </c>
      <c r="G33" s="24"/>
    </row>
    <row r="34" spans="1:7" ht="89.1" customHeight="1">
      <c r="A34" s="372"/>
      <c r="B34" s="361"/>
      <c r="C34" s="358"/>
      <c r="D34" s="379"/>
      <c r="E34" s="370"/>
      <c r="F34" s="279" t="s">
        <v>63</v>
      </c>
      <c r="G34" s="24"/>
    </row>
    <row r="35" spans="1:7" ht="29.1" customHeight="1">
      <c r="A35" s="372"/>
      <c r="B35" s="361"/>
      <c r="C35" s="358"/>
      <c r="D35" s="379"/>
      <c r="E35" s="370"/>
      <c r="F35" s="279" t="s">
        <v>64</v>
      </c>
      <c r="G35" s="24"/>
    </row>
    <row r="36" spans="1:7" ht="147">
      <c r="A36" s="372"/>
      <c r="B36" s="362"/>
      <c r="C36" s="359"/>
      <c r="D36" s="380"/>
      <c r="E36" s="371"/>
      <c r="F36" s="281" t="s">
        <v>65</v>
      </c>
      <c r="G36" s="24"/>
    </row>
    <row r="37" spans="1:7" ht="157.5">
      <c r="A37" s="372"/>
      <c r="B37" s="280">
        <v>3.01</v>
      </c>
      <c r="C37" s="282" t="s">
        <v>66</v>
      </c>
      <c r="D37" s="276" t="s">
        <v>2155</v>
      </c>
      <c r="E37" s="283" t="s">
        <v>1282</v>
      </c>
      <c r="F37" s="284" t="s">
        <v>1384</v>
      </c>
      <c r="G37" s="24"/>
    </row>
    <row r="38" spans="1:7" ht="146.25">
      <c r="A38" s="372"/>
      <c r="B38" s="280">
        <v>3.02</v>
      </c>
      <c r="C38" s="282" t="s">
        <v>1314</v>
      </c>
      <c r="D38" s="276" t="s">
        <v>2156</v>
      </c>
      <c r="E38" s="283" t="s">
        <v>1329</v>
      </c>
      <c r="F38" s="284" t="s">
        <v>1385</v>
      </c>
      <c r="G38" s="24"/>
    </row>
    <row r="39" spans="1:7" ht="112.5">
      <c r="A39" s="372"/>
      <c r="B39" s="285">
        <v>4</v>
      </c>
      <c r="C39" s="286" t="s">
        <v>1480</v>
      </c>
      <c r="D39" s="276" t="s">
        <v>2157</v>
      </c>
      <c r="E39" s="275" t="s">
        <v>2104</v>
      </c>
      <c r="F39" s="275" t="s">
        <v>1481</v>
      </c>
      <c r="G39" s="24"/>
    </row>
    <row r="40" spans="1:7" ht="67.5">
      <c r="A40" s="372"/>
      <c r="B40" s="280">
        <v>4.01</v>
      </c>
      <c r="C40" s="286" t="s">
        <v>1480</v>
      </c>
      <c r="D40" s="276" t="s">
        <v>2159</v>
      </c>
      <c r="E40" s="275" t="s">
        <v>2116</v>
      </c>
      <c r="F40" s="275" t="s">
        <v>2120</v>
      </c>
      <c r="G40" s="24"/>
    </row>
    <row r="41" spans="1:7" ht="67.5">
      <c r="A41" s="372"/>
      <c r="B41" s="280" t="s">
        <v>2146</v>
      </c>
      <c r="C41" s="286" t="s">
        <v>1480</v>
      </c>
      <c r="D41" s="276" t="s">
        <v>2158</v>
      </c>
      <c r="E41" s="275" t="s">
        <v>2149</v>
      </c>
      <c r="F41" s="275" t="s">
        <v>2147</v>
      </c>
      <c r="G41" s="24"/>
    </row>
    <row r="42" spans="1:7" ht="67.5">
      <c r="A42" s="372"/>
      <c r="B42" s="280" t="s">
        <v>2173</v>
      </c>
      <c r="C42" s="286" t="s">
        <v>1480</v>
      </c>
      <c r="D42" s="276" t="s">
        <v>2178</v>
      </c>
      <c r="E42" s="275" t="s">
        <v>2148</v>
      </c>
      <c r="F42" s="275" t="s">
        <v>2174</v>
      </c>
      <c r="G42" s="24"/>
    </row>
    <row r="43" spans="1:7" ht="191.25">
      <c r="A43" s="372"/>
      <c r="B43" s="287">
        <v>4.0999999999999996</v>
      </c>
      <c r="C43" s="286" t="s">
        <v>2177</v>
      </c>
      <c r="D43" s="288">
        <v>42867</v>
      </c>
      <c r="E43" s="289" t="s">
        <v>2180</v>
      </c>
      <c r="F43" s="275" t="s">
        <v>2179</v>
      </c>
      <c r="G43" s="24"/>
    </row>
    <row r="44" spans="1:7" ht="112.5">
      <c r="A44" s="372"/>
      <c r="B44" s="287">
        <v>4.2</v>
      </c>
      <c r="C44" s="286" t="s">
        <v>2177</v>
      </c>
      <c r="D44" s="288">
        <v>42704</v>
      </c>
      <c r="E44" s="289" t="s">
        <v>2369</v>
      </c>
      <c r="F44" s="275" t="s">
        <v>2344</v>
      </c>
      <c r="G44" s="24"/>
    </row>
    <row r="45" spans="1:7" ht="213.75">
      <c r="A45" s="372"/>
      <c r="B45" s="290">
        <v>5</v>
      </c>
      <c r="C45" s="286" t="s">
        <v>2177</v>
      </c>
      <c r="D45" s="288">
        <v>42867</v>
      </c>
      <c r="E45" s="289" t="s">
        <v>12256</v>
      </c>
      <c r="F45" s="275" t="s">
        <v>11978</v>
      </c>
      <c r="G45" s="24"/>
    </row>
    <row r="46" spans="1:7" ht="56.25">
      <c r="A46" s="372"/>
      <c r="B46" s="287">
        <v>5.01</v>
      </c>
      <c r="C46" s="286" t="s">
        <v>2177</v>
      </c>
      <c r="D46" s="288">
        <v>42907</v>
      </c>
      <c r="E46" s="289" t="s">
        <v>14886</v>
      </c>
      <c r="F46" s="275" t="s">
        <v>11978</v>
      </c>
      <c r="G46" s="24"/>
    </row>
    <row r="47" spans="1:7" ht="101.25">
      <c r="A47" s="372"/>
      <c r="B47" s="287">
        <v>5.0999999999999996</v>
      </c>
      <c r="C47" s="286" t="s">
        <v>2177</v>
      </c>
      <c r="D47" s="288">
        <v>43070</v>
      </c>
      <c r="E47" s="289" t="s">
        <v>12456</v>
      </c>
      <c r="F47" s="275" t="s">
        <v>12457</v>
      </c>
      <c r="G47" s="24"/>
    </row>
    <row r="48" spans="1:7" ht="90">
      <c r="A48" s="372"/>
      <c r="B48" s="287">
        <v>5.1100000000000003</v>
      </c>
      <c r="C48" s="286" t="s">
        <v>12684</v>
      </c>
      <c r="D48" s="288">
        <v>43217</v>
      </c>
      <c r="E48" s="289" t="s">
        <v>12786</v>
      </c>
      <c r="F48" s="275" t="s">
        <v>12711</v>
      </c>
      <c r="G48" s="24"/>
    </row>
    <row r="49" spans="1:7" ht="90">
      <c r="A49" s="372"/>
      <c r="B49" s="287">
        <v>5.12</v>
      </c>
      <c r="C49" s="286" t="s">
        <v>12684</v>
      </c>
      <c r="D49" s="288">
        <v>43581</v>
      </c>
      <c r="E49" s="289" t="s">
        <v>12786</v>
      </c>
      <c r="F49" s="275" t="s">
        <v>13315</v>
      </c>
      <c r="G49" s="24"/>
    </row>
    <row r="50" spans="1:7" ht="112.5">
      <c r="A50" s="372"/>
      <c r="B50" s="290">
        <v>6</v>
      </c>
      <c r="C50" s="286" t="s">
        <v>12684</v>
      </c>
      <c r="D50" s="288">
        <v>43964</v>
      </c>
      <c r="E50" s="289" t="s">
        <v>13527</v>
      </c>
      <c r="F50" s="275" t="s">
        <v>13318</v>
      </c>
      <c r="G50" s="24"/>
    </row>
    <row r="51" spans="1:7" ht="56.25">
      <c r="A51" s="372"/>
      <c r="B51" s="287">
        <v>6.01</v>
      </c>
      <c r="C51" s="286" t="s">
        <v>12684</v>
      </c>
      <c r="D51" s="288">
        <v>43970</v>
      </c>
      <c r="E51" s="289" t="s">
        <v>14887</v>
      </c>
      <c r="F51" s="289" t="s">
        <v>13318</v>
      </c>
      <c r="G51" s="24"/>
    </row>
    <row r="52" spans="1:7" ht="56.25">
      <c r="A52" s="372"/>
      <c r="B52" s="287">
        <v>6.1</v>
      </c>
      <c r="C52" s="286" t="s">
        <v>12684</v>
      </c>
      <c r="D52" s="288">
        <v>44314</v>
      </c>
      <c r="E52" s="289" t="s">
        <v>14880</v>
      </c>
      <c r="F52" s="289" t="s">
        <v>14487</v>
      </c>
      <c r="G52" s="24"/>
    </row>
    <row r="53" spans="1:7" ht="56.25">
      <c r="A53" s="372"/>
      <c r="B53" s="287">
        <v>6.2</v>
      </c>
      <c r="C53" s="286" t="s">
        <v>12684</v>
      </c>
      <c r="D53" s="288">
        <v>44678</v>
      </c>
      <c r="E53" s="289" t="s">
        <v>14880</v>
      </c>
      <c r="F53" s="289" t="s">
        <v>14879</v>
      </c>
      <c r="G53" s="24"/>
    </row>
    <row r="54" spans="1:7" ht="56.25">
      <c r="A54" s="372"/>
      <c r="B54" s="287">
        <v>6.21</v>
      </c>
      <c r="C54" s="286" t="s">
        <v>12684</v>
      </c>
      <c r="D54" s="288">
        <v>44687</v>
      </c>
      <c r="E54" s="289" t="s">
        <v>14888</v>
      </c>
      <c r="F54" s="289" t="s">
        <v>14879</v>
      </c>
      <c r="G54" s="24"/>
    </row>
    <row r="55" spans="1:7" ht="56.25">
      <c r="A55" s="372"/>
      <c r="B55" s="287">
        <v>6.22</v>
      </c>
      <c r="C55" s="286" t="s">
        <v>12684</v>
      </c>
      <c r="D55" s="291">
        <v>44692</v>
      </c>
      <c r="E55" s="289" t="s">
        <v>14887</v>
      </c>
      <c r="F55" s="289" t="s">
        <v>14879</v>
      </c>
      <c r="G55" s="24"/>
    </row>
    <row r="56" spans="1:7" ht="90">
      <c r="A56" s="372"/>
      <c r="B56" s="290">
        <v>6.3</v>
      </c>
      <c r="C56" s="286" t="s">
        <v>12684</v>
      </c>
      <c r="D56" s="291">
        <v>45051</v>
      </c>
      <c r="E56" s="289" t="s">
        <v>15144</v>
      </c>
      <c r="F56" s="289" t="s">
        <v>14925</v>
      </c>
      <c r="G56" s="24"/>
    </row>
    <row r="57" spans="1:7" ht="56.25">
      <c r="A57" s="372"/>
      <c r="B57" s="287">
        <v>6.31</v>
      </c>
      <c r="C57" s="286" t="s">
        <v>12684</v>
      </c>
      <c r="D57" s="291">
        <v>45072</v>
      </c>
      <c r="E57" s="289" t="s">
        <v>15146</v>
      </c>
      <c r="F57" s="289" t="s">
        <v>14925</v>
      </c>
      <c r="G57" s="24"/>
    </row>
    <row r="58" spans="1:7" ht="56.25">
      <c r="A58" s="372"/>
      <c r="B58" s="290">
        <v>6.4</v>
      </c>
      <c r="C58" s="286" t="s">
        <v>12684</v>
      </c>
      <c r="D58" s="291">
        <v>45408</v>
      </c>
      <c r="E58" s="289" t="s">
        <v>15148</v>
      </c>
      <c r="F58" s="289" t="s">
        <v>15147</v>
      </c>
      <c r="G58" s="24"/>
    </row>
    <row r="59" spans="1:7" ht="56.25">
      <c r="A59" s="372"/>
      <c r="B59" s="290">
        <v>6.5</v>
      </c>
      <c r="C59" s="286" t="s">
        <v>12684</v>
      </c>
      <c r="D59" s="291">
        <v>45772</v>
      </c>
      <c r="E59" s="289" t="s">
        <v>15217</v>
      </c>
      <c r="F59" s="289" t="s">
        <v>15259</v>
      </c>
      <c r="G59" s="24"/>
    </row>
    <row r="60" spans="1:7" ht="90">
      <c r="A60" s="372"/>
      <c r="B60" s="290">
        <v>6.6</v>
      </c>
      <c r="C60" s="286" t="s">
        <v>12684</v>
      </c>
      <c r="D60" s="291">
        <v>46129</v>
      </c>
      <c r="E60" s="289" t="s">
        <v>15870</v>
      </c>
      <c r="F60" s="292" t="s">
        <v>15352</v>
      </c>
      <c r="G60" s="24"/>
    </row>
    <row r="61" spans="1:7" ht="13.5" thickBot="1">
      <c r="A61" s="373"/>
      <c r="B61" s="374" t="str">
        <f ca="1">OFFSET(L!$C$1,MATCH("General"&amp;"Cpy",L!$A:$A,0)-1,SL,,)</f>
        <v>© 2026 Responsible Minerals Initiative. All rights reserved.</v>
      </c>
      <c r="C61" s="374"/>
      <c r="D61" s="374"/>
      <c r="E61" s="374"/>
      <c r="F61" s="374"/>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C6" sqref="C6"/>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81"/>
      <c r="B1" s="382"/>
      <c r="C1" s="382"/>
      <c r="D1" s="383"/>
    </row>
    <row r="2" spans="1:5" ht="71.25" customHeight="1">
      <c r="A2" s="71"/>
      <c r="B2" s="134" t="str">
        <f ca="1">OFFSET(L!$C$1,MATCH("Definitions"&amp;ADDRESS(ROW(),COLUMN(),4),L!$A:$A,0)-1,SL,,)</f>
        <v>ITEM</v>
      </c>
      <c r="C2" s="134" t="str">
        <f ca="1">OFFSET(L!$C$1,MATCH("Definitions"&amp;ADDRESS(ROW(),COLUMN(),4),L!$A:$A,0)-1,SL,,)</f>
        <v>DEFINITION</v>
      </c>
      <c r="D2" s="385"/>
      <c r="E2" s="98"/>
    </row>
    <row r="3" spans="1:5" ht="63.95" customHeight="1">
      <c r="A3" s="71"/>
      <c r="B3" s="60" t="str">
        <f ca="1">OFFSET(L!$C$1,MATCH("Definitions"&amp;ADDRESS(ROW(),COLUMN(),4),L!$A:$A,0)-1,SL,,)</f>
        <v>3TG</v>
      </c>
      <c r="C3" s="60" t="str">
        <f ca="1">OFFSET(L!$C$1,MATCH("Definitions"&amp;ADDRESS(ROW(),COLUMN(),4),L!$A:$A,0)-1,SL,,)</f>
        <v>Tantalum, tin, tungsten, gold</v>
      </c>
      <c r="D3" s="385"/>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5"/>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5"/>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5"/>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5"/>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5"/>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5"/>
      <c r="E9" s="97" t="s">
        <v>1267</v>
      </c>
    </row>
    <row r="10" spans="1:5" ht="45">
      <c r="A10" s="71"/>
      <c r="B10" s="60" t="str">
        <f ca="1">OFFSET(L!$C$1,MATCH("Definitions"&amp;ADDRESS(ROW(),COLUMN(),4),L!$A:$A,0)-1,SL,,)</f>
        <v>DRC</v>
      </c>
      <c r="C10" s="60" t="str">
        <f ca="1">OFFSET(L!$C$1,MATCH("Definitions"&amp;ADDRESS(ROW(),COLUMN(),4),L!$A:$A,0)-1,SL,,)</f>
        <v>Democratic Republic of Congo</v>
      </c>
      <c r="D10" s="385"/>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5"/>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5"/>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5"/>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5"/>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5"/>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5"/>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5"/>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5"/>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5"/>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5"/>
      <c r="E20" s="97"/>
    </row>
    <row r="21" spans="1:5" ht="15">
      <c r="A21" s="71"/>
      <c r="B21" s="60" t="str">
        <f ca="1">OFFSET(L!$C$1,MATCH("Definitions"&amp;ADDRESS(ROW(),COLUMN(),4),L!$A:$A,0)-1,SL,,)</f>
        <v>RBA</v>
      </c>
      <c r="C21" s="60" t="str">
        <f ca="1">OFFSET(L!$C$1,MATCH("Definitions"&amp;ADDRESS(ROW(),COLUMN(),4),L!$A:$A,0)-1,SL,,)</f>
        <v>Responsible Business Alliance (www.responsiblebusiness.org)</v>
      </c>
      <c r="D21" s="385"/>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5"/>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5"/>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5"/>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5"/>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5"/>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5"/>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5"/>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5"/>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5"/>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5"/>
      <c r="E31" s="97"/>
    </row>
    <row r="32" spans="1:5" ht="15">
      <c r="A32" s="71"/>
      <c r="B32" s="384" t="str">
        <f ca="1">OFFSET(L!$C$1,MATCH("General"&amp;"Cpy",L!$A:$A,0)-1,SL,,)</f>
        <v>© 2026 Responsible Minerals Initiative. All rights reserved.</v>
      </c>
      <c r="C32" s="384"/>
      <c r="D32" s="385"/>
      <c r="E32" s="97"/>
    </row>
    <row r="33" spans="1:4" ht="13.5" thickBot="1">
      <c r="A33" s="72"/>
      <c r="B33" s="146"/>
      <c r="C33" s="146"/>
      <c r="D33" s="386"/>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A74" zoomScalePageLayoutView="70" workbookViewId="0">
      <selection activeCell="D11" sqref="D11:J11"/>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27"/>
      <c r="B1" s="328"/>
      <c r="C1" s="328"/>
      <c r="D1" s="328"/>
      <c r="E1" s="328"/>
      <c r="F1" s="328"/>
      <c r="G1" s="328"/>
      <c r="H1" s="328"/>
      <c r="I1" s="328"/>
      <c r="J1" s="328"/>
      <c r="K1" s="329"/>
      <c r="L1" s="97"/>
      <c r="P1" s="2"/>
      <c r="Q1" s="2"/>
      <c r="R1" s="2"/>
      <c r="S1" s="2"/>
      <c r="T1" s="2"/>
      <c r="U1" s="2"/>
      <c r="V1" s="2"/>
      <c r="W1" s="2"/>
      <c r="X1" s="2"/>
      <c r="Y1" s="2"/>
      <c r="Z1" s="2"/>
      <c r="AA1" s="2"/>
      <c r="AB1" s="2"/>
      <c r="AC1" s="2"/>
      <c r="AD1" s="2"/>
      <c r="AE1" s="2"/>
      <c r="AF1" s="2"/>
      <c r="AG1" s="2"/>
      <c r="AH1" s="2"/>
    </row>
    <row r="2" spans="1:34" ht="82.35" customHeight="1">
      <c r="A2" s="31"/>
      <c r="B2" s="133"/>
      <c r="C2" s="32"/>
      <c r="D2" s="330" t="str">
        <f ca="1">OFFSET(L!$C$1,MATCH("Declaration"&amp;ADDRESS(ROW(),COLUMN(),4),L!$A:$A,0)-1,SL,,)</f>
        <v>Conflict Minerals Reporting Template (CMRT)</v>
      </c>
      <c r="E2" s="331"/>
      <c r="F2" s="331"/>
      <c r="G2" s="331"/>
      <c r="H2" s="331"/>
      <c r="I2" s="331"/>
      <c r="J2" s="332"/>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40"/>
      <c r="G3" s="340"/>
      <c r="H3" s="340"/>
      <c r="I3" s="145"/>
      <c r="J3" s="135" t="s">
        <v>15370</v>
      </c>
      <c r="K3" s="33"/>
      <c r="L3" s="97"/>
      <c r="P3" s="42">
        <f>MATCH($D$3,LN,0)</f>
        <v>1</v>
      </c>
    </row>
    <row r="4" spans="1:34" ht="15.75">
      <c r="A4" s="31"/>
      <c r="B4" s="336" t="str">
        <f ca="1">OFFSET(L!$C$1,MATCH("Declaration"&amp;ADDRESS(ROW(),COLUMN(),4),L!$A:$A,0)-1,SL,,)</f>
        <v>The purpose of this document is to collect sourcing information on tin, tantalum, tungsten and gold used in products</v>
      </c>
      <c r="C4" s="336"/>
      <c r="D4" s="336"/>
      <c r="E4" s="336"/>
      <c r="F4" s="336"/>
      <c r="G4" s="336"/>
      <c r="H4" s="336"/>
      <c r="I4" s="341" t="str">
        <f ca="1">OFFSET(L!$C$1,MATCH("Declaration"&amp;ADDRESS(ROW(),COLUMN(),4),L!$A:$A,0)-1,SL,,)</f>
        <v>Link to Terms &amp; Conditions</v>
      </c>
      <c r="J4" s="341"/>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36" t="str">
        <f ca="1">OFFSET(L!$C$1,MATCH("Declaration"&amp;ADDRESS(ROW(),COLUMN(),4),L!$A:$A,0)-1,SL,,)</f>
        <v>Mandatory fields are noted with an asterisk (*).  Consult the instructions tab for guidance on how to answer each question.</v>
      </c>
      <c r="C6" s="336"/>
      <c r="D6" s="336"/>
      <c r="E6" s="336"/>
      <c r="F6" s="336"/>
      <c r="G6" s="336"/>
      <c r="H6" s="336"/>
      <c r="I6" s="336"/>
      <c r="J6" s="336"/>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45" t="str">
        <f ca="1">OFFSET(L!$C$1,MATCH("Declaration"&amp;ADDRESS(ROW(),COLUMN(),4),L!$A:$A,0)-1,SL,,)</f>
        <v>Company Information</v>
      </c>
      <c r="C7" s="345"/>
      <c r="D7" s="345"/>
      <c r="E7" s="345"/>
      <c r="F7" s="345"/>
      <c r="G7" s="345"/>
      <c r="H7" s="345"/>
      <c r="I7" s="345"/>
      <c r="J7" s="345"/>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33" t="s">
        <v>15879</v>
      </c>
      <c r="E8" s="334"/>
      <c r="F8" s="334"/>
      <c r="G8" s="334"/>
      <c r="H8" s="334"/>
      <c r="I8" s="334"/>
      <c r="J8" s="335"/>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42" t="s">
        <v>479</v>
      </c>
      <c r="E9" s="343"/>
      <c r="F9" s="343"/>
      <c r="G9" s="344"/>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46" t="str">
        <f ca="1">OFFSET(L!$C$1,MATCH("Declaration"&amp;ADDRESS(ROW(),COLUMN(),4)&amp;LEFT($D$9,1),L!$A:$A,0)-1,SL,,)</f>
        <v>Description of Scope:</v>
      </c>
      <c r="C10" s="119"/>
      <c r="D10" s="337"/>
      <c r="E10" s="338"/>
      <c r="F10" s="338"/>
      <c r="G10" s="338"/>
      <c r="H10" s="338"/>
      <c r="I10" s="338"/>
      <c r="J10" s="339"/>
      <c r="K10" s="33"/>
      <c r="L10" s="112"/>
      <c r="Q10" s="2"/>
      <c r="R10" s="2"/>
      <c r="S10" s="2"/>
      <c r="T10" s="2"/>
      <c r="U10" s="2"/>
      <c r="V10" s="2"/>
      <c r="W10" s="2"/>
      <c r="X10" s="2"/>
      <c r="Y10" s="2"/>
      <c r="Z10" s="2"/>
      <c r="AA10" s="2"/>
      <c r="AB10" s="2"/>
      <c r="AC10" s="2"/>
      <c r="AD10" s="2"/>
      <c r="AE10" s="2"/>
      <c r="AF10" s="2"/>
      <c r="AG10" s="2"/>
      <c r="AH10" s="2"/>
    </row>
    <row r="11" spans="1:34" ht="15.75">
      <c r="A11" s="35"/>
      <c r="B11" s="347"/>
      <c r="C11" s="119"/>
      <c r="D11" s="312" t="str">
        <f ca="1">IF(D9=Q9,OFFSET(L!$C$1,MATCH("Declaration"&amp;ADDRESS(ROW(),COLUMN(),4),L!$A:$A,0)-1,SL,,),"")</f>
        <v/>
      </c>
      <c r="E11" s="313"/>
      <c r="F11" s="313"/>
      <c r="G11" s="313"/>
      <c r="H11" s="313"/>
      <c r="I11" s="313"/>
      <c r="J11" s="314"/>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20" t="s">
        <v>15880</v>
      </c>
      <c r="E12" s="321"/>
      <c r="F12" s="321"/>
      <c r="G12" s="321"/>
      <c r="H12" s="321"/>
      <c r="I12" s="321"/>
      <c r="J12" s="322"/>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20" t="s">
        <v>15881</v>
      </c>
      <c r="E13" s="321"/>
      <c r="F13" s="321"/>
      <c r="G13" s="321"/>
      <c r="H13" s="321"/>
      <c r="I13" s="321"/>
      <c r="J13" s="322"/>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20" t="s">
        <v>15883</v>
      </c>
      <c r="E14" s="321"/>
      <c r="F14" s="321"/>
      <c r="G14" s="321"/>
      <c r="H14" s="321"/>
      <c r="I14" s="321"/>
      <c r="J14" s="322"/>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20" t="s">
        <v>15882</v>
      </c>
      <c r="E15" s="321"/>
      <c r="F15" s="321"/>
      <c r="G15" s="321"/>
      <c r="H15" s="321"/>
      <c r="I15" s="321"/>
      <c r="J15" s="322"/>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48" t="s">
        <v>15884</v>
      </c>
      <c r="E16" s="349"/>
      <c r="F16" s="349"/>
      <c r="G16" s="349"/>
      <c r="H16" s="349"/>
      <c r="I16" s="349"/>
      <c r="J16" s="350"/>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20" t="s">
        <v>15885</v>
      </c>
      <c r="E17" s="321"/>
      <c r="F17" s="321"/>
      <c r="G17" s="321"/>
      <c r="H17" s="321"/>
      <c r="I17" s="321"/>
      <c r="J17" s="322"/>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296" t="s">
        <v>15882</v>
      </c>
      <c r="E18" s="297"/>
      <c r="F18" s="297"/>
      <c r="G18" s="297"/>
      <c r="H18" s="297"/>
      <c r="I18" s="297"/>
      <c r="J18" s="298"/>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20" t="s">
        <v>15886</v>
      </c>
      <c r="E19" s="321"/>
      <c r="F19" s="321"/>
      <c r="G19" s="321"/>
      <c r="H19" s="321"/>
      <c r="I19" s="321"/>
      <c r="J19" s="322"/>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48" t="s">
        <v>15884</v>
      </c>
      <c r="E20" s="349"/>
      <c r="F20" s="349"/>
      <c r="G20" s="349"/>
      <c r="H20" s="349"/>
      <c r="I20" s="349"/>
      <c r="J20" s="350"/>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51" t="s">
        <v>15885</v>
      </c>
      <c r="E21" s="352"/>
      <c r="F21" s="352"/>
      <c r="G21" s="352"/>
      <c r="H21" s="352"/>
      <c r="I21" s="352"/>
      <c r="J21" s="353"/>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54">
        <v>46267</v>
      </c>
      <c r="E22" s="355"/>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23"/>
      <c r="E23" s="323"/>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56" t="str">
        <f ca="1">OFFSET(L!$C$1,MATCH("Declaration"&amp;ADDRESS(ROW(),COLUMN(),4),L!$A:$A,0)-1,SL,,)</f>
        <v>Answer the following questions 1 - 8 based on the declaration scope indicated above</v>
      </c>
      <c r="C24" s="356"/>
      <c r="D24" s="356"/>
      <c r="E24" s="356"/>
      <c r="F24" s="356"/>
      <c r="G24" s="356"/>
      <c r="H24" s="356"/>
      <c r="I24" s="356"/>
      <c r="J24" s="356"/>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3" t="str">
        <f ca="1">OFFSET(L!$C$1,MATCH("Declaration"&amp;ADDRESS(ROW(),COLUMN(),4),L!$A:$A,0)-1,SL,,)</f>
        <v>Answer</v>
      </c>
      <c r="E25" s="303"/>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299" t="s">
        <v>474</v>
      </c>
      <c r="E26" s="300"/>
      <c r="F26" s="11"/>
      <c r="G26" s="293"/>
      <c r="H26" s="294"/>
      <c r="I26" s="294"/>
      <c r="J26" s="295"/>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299" t="s">
        <v>473</v>
      </c>
      <c r="E27" s="300"/>
      <c r="F27" s="11"/>
      <c r="G27" s="293"/>
      <c r="H27" s="294"/>
      <c r="I27" s="294"/>
      <c r="J27" s="295"/>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299" t="s">
        <v>473</v>
      </c>
      <c r="E28" s="300"/>
      <c r="F28" s="11"/>
      <c r="G28" s="293"/>
      <c r="H28" s="294"/>
      <c r="I28" s="294"/>
      <c r="J28" s="295"/>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299" t="s">
        <v>474</v>
      </c>
      <c r="E29" s="300"/>
      <c r="F29" s="11"/>
      <c r="G29" s="293"/>
      <c r="H29" s="294"/>
      <c r="I29" s="294"/>
      <c r="J29" s="295"/>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5" t="str">
        <f ca="1">D25</f>
        <v>Answer</v>
      </c>
      <c r="E31" s="305"/>
      <c r="F31" s="17"/>
      <c r="G31" s="41" t="str">
        <f ca="1">G25</f>
        <v>Comments</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15"/>
      <c r="E32" s="316"/>
      <c r="F32" s="44"/>
      <c r="G32" s="293"/>
      <c r="H32" s="294"/>
      <c r="I32" s="294"/>
      <c r="J32" s="295"/>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299" t="s">
        <v>473</v>
      </c>
      <c r="E33" s="300"/>
      <c r="F33" s="44"/>
      <c r="G33" s="293"/>
      <c r="H33" s="294"/>
      <c r="I33" s="294"/>
      <c r="J33" s="295"/>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299" t="s">
        <v>473</v>
      </c>
      <c r="E34" s="300"/>
      <c r="F34" s="44"/>
      <c r="G34" s="293"/>
      <c r="H34" s="294"/>
      <c r="I34" s="294"/>
      <c r="J34" s="295"/>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299"/>
      <c r="E35" s="300"/>
      <c r="F35" s="44"/>
      <c r="G35" s="293"/>
      <c r="H35" s="294"/>
      <c r="I35" s="294"/>
      <c r="J35" s="295"/>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5" t="str">
        <f ca="1">D25</f>
        <v>Answer</v>
      </c>
      <c r="E37" s="305"/>
      <c r="F37" s="17"/>
      <c r="G37" s="41" t="str">
        <f ca="1">G25</f>
        <v>Comments</v>
      </c>
      <c r="H37" s="319"/>
      <c r="I37" s="319"/>
      <c r="J37" s="319"/>
      <c r="K37" s="33"/>
      <c r="L37" s="108" t="s">
        <v>1197</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299"/>
      <c r="E38" s="300"/>
      <c r="F38" s="44"/>
      <c r="G38" s="293"/>
      <c r="H38" s="294"/>
      <c r="I38" s="294"/>
      <c r="J38" s="295"/>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299" t="s">
        <v>473</v>
      </c>
      <c r="E39" s="300"/>
      <c r="F39" s="44"/>
      <c r="G39" s="293" t="s">
        <v>15887</v>
      </c>
      <c r="H39" s="294"/>
      <c r="I39" s="294"/>
      <c r="J39" s="295"/>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299" t="s">
        <v>474</v>
      </c>
      <c r="E40" s="300"/>
      <c r="F40" s="44"/>
      <c r="G40" s="293" t="s">
        <v>15887</v>
      </c>
      <c r="H40" s="294"/>
      <c r="I40" s="294"/>
      <c r="J40" s="295"/>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299"/>
      <c r="E41" s="300"/>
      <c r="F41" s="44"/>
      <c r="G41" s="293"/>
      <c r="H41" s="294"/>
      <c r="I41" s="294"/>
      <c r="J41" s="295"/>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5" t="str">
        <f ca="1">D25</f>
        <v>Answer</v>
      </c>
      <c r="E43" s="305"/>
      <c r="F43" s="17"/>
      <c r="G43" s="41" t="str">
        <f ca="1">G25</f>
        <v>Comments</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9"/>
      <c r="E44" s="300"/>
      <c r="F44" s="44"/>
      <c r="G44" s="293"/>
      <c r="H44" s="294"/>
      <c r="I44" s="294"/>
      <c r="J44" s="295"/>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299" t="s">
        <v>473</v>
      </c>
      <c r="E45" s="300"/>
      <c r="F45" s="44"/>
      <c r="G45" s="293" t="s">
        <v>15887</v>
      </c>
      <c r="H45" s="294"/>
      <c r="I45" s="294"/>
      <c r="J45" s="295"/>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299" t="s">
        <v>474</v>
      </c>
      <c r="E46" s="300"/>
      <c r="F46" s="44"/>
      <c r="G46" s="293" t="s">
        <v>15887</v>
      </c>
      <c r="H46" s="294"/>
      <c r="I46" s="294"/>
      <c r="J46" s="295"/>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9"/>
      <c r="E47" s="300"/>
      <c r="F47" s="44"/>
      <c r="G47" s="293"/>
      <c r="H47" s="294"/>
      <c r="I47" s="294"/>
      <c r="J47" s="295"/>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5" t="str">
        <f ca="1">D25</f>
        <v>Answer</v>
      </c>
      <c r="E49" s="305"/>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299"/>
      <c r="E50" s="300"/>
      <c r="F50" s="44"/>
      <c r="G50" s="293"/>
      <c r="H50" s="294"/>
      <c r="I50" s="294"/>
      <c r="J50" s="295"/>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299" t="s">
        <v>474</v>
      </c>
      <c r="E51" s="300"/>
      <c r="F51" s="44"/>
      <c r="G51" s="293"/>
      <c r="H51" s="294"/>
      <c r="I51" s="294"/>
      <c r="J51" s="295"/>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299" t="s">
        <v>474</v>
      </c>
      <c r="E52" s="300"/>
      <c r="F52" s="44"/>
      <c r="G52" s="293"/>
      <c r="H52" s="294"/>
      <c r="I52" s="294"/>
      <c r="J52" s="295"/>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299"/>
      <c r="E53" s="300"/>
      <c r="F53" s="44"/>
      <c r="G53" s="293"/>
      <c r="H53" s="294"/>
      <c r="I53" s="294"/>
      <c r="J53" s="295"/>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49" t="str">
        <f ca="1">OFFSET(L!$C$1,MATCH("Declaration"&amp;ADDRESS(ROW(),COLUMN(),4),L!$A:$A,0)-1,SL,,)&amp;Q$37</f>
        <v>6) What percentage of relevant suppliers have provided a response to your supply chain survey?  (*)</v>
      </c>
      <c r="C55" s="9"/>
      <c r="D55" s="305" t="str">
        <f ca="1">D25</f>
        <v>Answer</v>
      </c>
      <c r="E55" s="305"/>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17"/>
      <c r="E56" s="318"/>
      <c r="F56" s="44"/>
      <c r="G56" s="293"/>
      <c r="H56" s="294"/>
      <c r="I56" s="294"/>
      <c r="J56" s="295"/>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17" t="s">
        <v>15888</v>
      </c>
      <c r="E57" s="318"/>
      <c r="F57" s="44"/>
      <c r="G57" s="293"/>
      <c r="H57" s="294"/>
      <c r="I57" s="294"/>
      <c r="J57" s="295"/>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17" t="s">
        <v>15888</v>
      </c>
      <c r="E58" s="318"/>
      <c r="F58" s="44"/>
      <c r="G58" s="293"/>
      <c r="H58" s="294"/>
      <c r="I58" s="294"/>
      <c r="J58" s="295"/>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17"/>
      <c r="E59" s="318"/>
      <c r="F59" s="44"/>
      <c r="G59" s="293"/>
      <c r="H59" s="294"/>
      <c r="I59" s="294"/>
      <c r="J59" s="295"/>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49" t="str">
        <f ca="1">OFFSET(L!$C$1,MATCH("Declaration"&amp;ADDRESS(ROW(),COLUMN(),4),L!$A:$A,0)-1,SL,,)&amp;Q$37</f>
        <v>7) Have you identified all of the smelters supplying the 3TG to your supply chain?  (*)</v>
      </c>
      <c r="C61" s="9"/>
      <c r="D61" s="305" t="str">
        <f ca="1">D25</f>
        <v>Answer</v>
      </c>
      <c r="E61" s="305"/>
      <c r="F61" s="17"/>
      <c r="G61" s="41" t="str">
        <f ca="1">G25</f>
        <v>Comments</v>
      </c>
      <c r="H61" s="302"/>
      <c r="I61" s="302"/>
      <c r="J61" s="302"/>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15"/>
      <c r="E62" s="316"/>
      <c r="F62" s="44"/>
      <c r="G62" s="293"/>
      <c r="H62" s="294"/>
      <c r="I62" s="294"/>
      <c r="J62" s="295"/>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299" t="s">
        <v>473</v>
      </c>
      <c r="E63" s="300"/>
      <c r="F63" s="44"/>
      <c r="G63" s="293" t="s">
        <v>15889</v>
      </c>
      <c r="H63" s="294"/>
      <c r="I63" s="294"/>
      <c r="J63" s="295"/>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299" t="s">
        <v>473</v>
      </c>
      <c r="E64" s="300"/>
      <c r="F64" s="44"/>
      <c r="G64" s="293" t="s">
        <v>15889</v>
      </c>
      <c r="H64" s="294"/>
      <c r="I64" s="294"/>
      <c r="J64" s="295"/>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299"/>
      <c r="E65" s="300"/>
      <c r="F65" s="44"/>
      <c r="G65" s="293"/>
      <c r="H65" s="294"/>
      <c r="I65" s="294"/>
      <c r="J65" s="295"/>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5" t="str">
        <f ca="1">D25</f>
        <v>Answer</v>
      </c>
      <c r="E67" s="305"/>
      <c r="F67" s="17"/>
      <c r="G67" s="41" t="str">
        <f ca="1">G25</f>
        <v>Comments</v>
      </c>
      <c r="H67" s="302" t="str">
        <f>IF(Q75="(*)","Click here to enter smelter names","")</f>
        <v/>
      </c>
      <c r="I67" s="302"/>
      <c r="J67" s="302"/>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299"/>
      <c r="E68" s="300"/>
      <c r="F68" s="45"/>
      <c r="G68" s="293"/>
      <c r="H68" s="294"/>
      <c r="I68" s="294"/>
      <c r="J68" s="295"/>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299" t="s">
        <v>473</v>
      </c>
      <c r="E69" s="300"/>
      <c r="F69" s="45"/>
      <c r="G69" s="293"/>
      <c r="H69" s="294"/>
      <c r="I69" s="294"/>
      <c r="J69" s="295"/>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299" t="s">
        <v>473</v>
      </c>
      <c r="E70" s="300"/>
      <c r="F70" s="45"/>
      <c r="G70" s="293"/>
      <c r="H70" s="294"/>
      <c r="I70" s="294"/>
      <c r="J70" s="295"/>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299"/>
      <c r="E71" s="300"/>
      <c r="F71" s="47"/>
      <c r="G71" s="293"/>
      <c r="H71" s="294"/>
      <c r="I71" s="294"/>
      <c r="J71" s="295"/>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01" t="str">
        <f ca="1">OFFSET(L!$C$1,MATCH("Declaration"&amp;ADDRESS(ROW(),COLUMN(),4),L!$A:$A,0)-1,SL,,)</f>
        <v>Answer the Following Questions at a Company Level</v>
      </c>
      <c r="C73" s="301"/>
      <c r="D73" s="301"/>
      <c r="E73" s="301"/>
      <c r="F73" s="301"/>
      <c r="G73" s="301"/>
      <c r="H73" s="301"/>
      <c r="I73" s="301"/>
      <c r="J73" s="301"/>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03" t="str">
        <f ca="1">D25</f>
        <v>Answer</v>
      </c>
      <c r="E74" s="303"/>
      <c r="F74" s="50"/>
      <c r="G74" s="303" t="str">
        <f ca="1">G25</f>
        <v>Comments</v>
      </c>
      <c r="H74" s="303" t="e">
        <f>HLOOKUP(SL,LT,$O74,0)</f>
        <v>#NAME?</v>
      </c>
      <c r="I74" s="303"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9" t="s">
        <v>473</v>
      </c>
      <c r="E75" s="300"/>
      <c r="F75" s="54"/>
      <c r="G75" s="293"/>
      <c r="H75" s="294"/>
      <c r="I75" s="294"/>
      <c r="J75" s="295"/>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04"/>
      <c r="H76" s="304"/>
      <c r="I76" s="304"/>
      <c r="J76" s="304"/>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9" t="s">
        <v>473</v>
      </c>
      <c r="E77" s="300"/>
      <c r="F77" s="54"/>
      <c r="G77" s="324" t="s">
        <v>15890</v>
      </c>
      <c r="H77" s="325"/>
      <c r="I77" s="325"/>
      <c r="J77" s="326"/>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9" t="s">
        <v>473</v>
      </c>
      <c r="E79" s="300"/>
      <c r="F79" s="54"/>
      <c r="G79" s="293"/>
      <c r="H79" s="294"/>
      <c r="I79" s="294"/>
      <c r="J79" s="295"/>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9" t="s">
        <v>473</v>
      </c>
      <c r="E81" s="300"/>
      <c r="F81" s="54"/>
      <c r="G81" s="293"/>
      <c r="H81" s="294"/>
      <c r="I81" s="294"/>
      <c r="J81" s="295"/>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9" t="s">
        <v>14427</v>
      </c>
      <c r="E83" s="300"/>
      <c r="F83" s="54"/>
      <c r="G83" s="293"/>
      <c r="H83" s="294"/>
      <c r="I83" s="294"/>
      <c r="J83" s="295"/>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09" t="s">
        <v>473</v>
      </c>
      <c r="E85" s="310"/>
      <c r="F85" s="54"/>
      <c r="G85" s="293"/>
      <c r="H85" s="294"/>
      <c r="I85" s="294"/>
      <c r="J85" s="295"/>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04"/>
      <c r="H86" s="304"/>
      <c r="I86" s="304"/>
      <c r="J86" s="304"/>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9" t="s">
        <v>473</v>
      </c>
      <c r="E87" s="300"/>
      <c r="F87" s="54"/>
      <c r="G87" s="293"/>
      <c r="H87" s="294"/>
      <c r="I87" s="294"/>
      <c r="J87" s="295"/>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11"/>
      <c r="H88" s="311"/>
      <c r="I88" s="311"/>
      <c r="J88" s="311"/>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9" t="s">
        <v>474</v>
      </c>
      <c r="E89" s="300"/>
      <c r="F89" s="54"/>
      <c r="G89" s="293"/>
      <c r="H89" s="294"/>
      <c r="I89" s="294"/>
      <c r="J89" s="295"/>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08" t="str">
        <f>IF(OR($D$8="",$I$3=""),"","Click here to check required fields completion")</f>
        <v/>
      </c>
      <c r="C90" s="308"/>
      <c r="D90" s="308"/>
      <c r="E90" s="308"/>
      <c r="F90" s="308"/>
      <c r="G90" s="308"/>
      <c r="H90" s="308"/>
      <c r="I90" s="308"/>
      <c r="J90" s="308"/>
      <c r="K90" s="33"/>
      <c r="L90" s="97"/>
      <c r="P90" s="2"/>
      <c r="Q90" s="2"/>
      <c r="R90" s="2"/>
      <c r="S90" s="2"/>
      <c r="T90" s="2"/>
      <c r="U90" s="2"/>
      <c r="V90" s="2"/>
      <c r="W90" s="2"/>
      <c r="X90" s="2"/>
      <c r="Y90" s="2"/>
      <c r="Z90" s="2"/>
      <c r="AA90" s="2"/>
      <c r="AB90" s="2"/>
      <c r="AC90" s="2"/>
      <c r="AD90" s="2"/>
      <c r="AE90" s="2"/>
      <c r="AF90" s="2"/>
      <c r="AG90" s="2"/>
      <c r="AH90" s="2"/>
    </row>
    <row r="91" spans="1:34" ht="15.75" thickBot="1">
      <c r="A91" s="306" t="str">
        <f ca="1">OFFSET(L!$C$1,MATCH("General"&amp;"Cpy",L!$A:$A,0)-1,SL,,)</f>
        <v>© 2026 Responsible Minerals Initiative. All rights reserved.</v>
      </c>
      <c r="B91" s="307"/>
      <c r="C91" s="307"/>
      <c r="D91" s="307"/>
      <c r="E91" s="307"/>
      <c r="F91" s="307"/>
      <c r="G91" s="307"/>
      <c r="H91" s="307"/>
      <c r="I91" s="307"/>
      <c r="J91" s="307"/>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3" t="str">
        <f>IF(AND(OR($D$26="Yes",$D$26=""),OR($D$32="Yes",$D$32="")),"Yes","")</f>
        <v/>
      </c>
      <c r="E96" s="263" t="str">
        <f>IF(AND(OR($D$26="Yes",$D$26=""),OR($D$32="Yes",$D$32="")),"100%","")</f>
        <v/>
      </c>
      <c r="G96" s="263" t="str">
        <f>IF(OR($D$26="Yes",$D$26=""),"Yes","")</f>
        <v/>
      </c>
    </row>
    <row r="97" spans="2:7" ht="13.5" hidden="1" customHeight="1">
      <c r="B97" s="53" t="s">
        <v>474</v>
      </c>
      <c r="D97" s="263" t="str">
        <f>IF(AND(OR($D$26="Yes",$D$26=""),OR($D$32="Yes",$D$32="")),"No","")</f>
        <v/>
      </c>
      <c r="E97" s="263" t="str">
        <f>IF(AND(OR($D$26="Yes",$D$26=""),OR($D$32="Yes",$D$32="")),"Greater than 90%","")</f>
        <v/>
      </c>
      <c r="G97" s="263" t="str">
        <f>IF(OR($D$26="Yes",$D$26=""),"No","")</f>
        <v/>
      </c>
    </row>
    <row r="98" spans="2:7" ht="15.75" hidden="1">
      <c r="B98" s="53" t="s">
        <v>475</v>
      </c>
      <c r="D98" s="263" t="str">
        <f>IF(AND(OR($D$26="Yes",$D$26=""),OR($D$32="Yes",$D$32="")),"Unknown","")</f>
        <v/>
      </c>
      <c r="E98" s="263" t="str">
        <f>IF(AND(OR($D$26="Yes",$D$26=""),OR($D$32="Yes",$D$32="")),"Greater than 75%","")</f>
        <v/>
      </c>
      <c r="G98" s="263" t="str">
        <f>IF(OR($D$27="Yes",$D$27=""),"Yes","")</f>
        <v>Yes</v>
      </c>
    </row>
    <row r="99" spans="2:7" ht="15.75" hidden="1">
      <c r="B99" s="172">
        <v>1</v>
      </c>
      <c r="D99" s="263" t="str">
        <f>IF(AND(OR($D$27="Yes",$D$27=""),OR($D$33="Yes",$D$33="")),"Yes","")</f>
        <v>Yes</v>
      </c>
      <c r="E99" s="263" t="str">
        <f>IF(AND(OR($D$26="Yes",$D$26=""),OR($D$32="Yes",$D$32="")),"Greater than 50%","")</f>
        <v/>
      </c>
      <c r="G99" s="263" t="str">
        <f>IF(OR($D$27="Yes",$D$27=""),"No","")</f>
        <v>No</v>
      </c>
    </row>
    <row r="100" spans="2:7" ht="15.75" hidden="1">
      <c r="B100" s="219" t="s">
        <v>2370</v>
      </c>
      <c r="D100" s="263" t="str">
        <f>IF(AND(OR($D$27="Yes",$D$27=""),OR($D$33="Yes",$D$33="")),"No","")</f>
        <v>No</v>
      </c>
      <c r="E100" s="263" t="str">
        <f>IF(AND(OR($D$26="Yes",$D$26=""),OR($D$32="Yes",$D$32="")),"50% or less","")</f>
        <v/>
      </c>
      <c r="G100" s="263" t="str">
        <f>IF(OR($D$28="Yes",$D$28=""),"Yes","")</f>
        <v>Yes</v>
      </c>
    </row>
    <row r="101" spans="2:7" ht="15.75" hidden="1">
      <c r="B101" s="219" t="s">
        <v>2371</v>
      </c>
      <c r="D101" s="263" t="str">
        <f>IF(AND(OR($D$27="Yes",$D$27=""),OR($D$33="Yes",$D$33="")),"Unknown","")</f>
        <v>Unknown</v>
      </c>
      <c r="E101" s="263" t="str">
        <f>IF(AND(OR($D$26="Yes",$D$26=""),OR($D$32="Yes",$D$32="")),"None","")</f>
        <v/>
      </c>
      <c r="G101" s="263" t="str">
        <f>IF(OR($D$28="Yes",$D$28=""),"No","")</f>
        <v>No</v>
      </c>
    </row>
    <row r="102" spans="2:7" ht="15.75" hidden="1">
      <c r="B102" s="219" t="s">
        <v>2372</v>
      </c>
      <c r="D102" s="263" t="str">
        <f>IF(AND(OR($D$28="Yes",$D$28=""),OR($D$34="Yes",$D$34="")),"Yes","")</f>
        <v>Yes</v>
      </c>
      <c r="E102" s="263" t="str">
        <f>IF(AND(OR($D$27="Yes",$D$27=""),OR($D$33="Yes",$D$33="")),"100%","")</f>
        <v>100%</v>
      </c>
      <c r="G102" s="263" t="str">
        <f>IF(OR($D$29="Yes",$D$29=""),"Yes","")</f>
        <v/>
      </c>
    </row>
    <row r="103" spans="2:7" ht="15.75" hidden="1">
      <c r="B103" s="219" t="s">
        <v>2373</v>
      </c>
      <c r="D103" s="263" t="str">
        <f>IF(AND(OR($D$28="Yes",$D$28=""),OR($D$34="Yes",$D$34="")),"No","")</f>
        <v>No</v>
      </c>
      <c r="E103" s="263" t="str">
        <f>IF(AND(OR($D$27="Yes",$D$27=""),OR($D$33="Yes",$D$33="")),"Greater than 90%","")</f>
        <v>Greater than 90%</v>
      </c>
      <c r="G103" s="263" t="str">
        <f>IF(OR($D$29="Yes",$D$29=""),"No","")</f>
        <v/>
      </c>
    </row>
    <row r="104" spans="2:7" ht="15.75" hidden="1">
      <c r="B104" s="219" t="s">
        <v>476</v>
      </c>
      <c r="D104" s="263" t="str">
        <f>IF(AND(OR($D$28="Yes",$D$28=""),OR($D$34="Yes",$D$34="")),"Unknown","")</f>
        <v>Unknown</v>
      </c>
      <c r="E104" s="263" t="str">
        <f>IF(AND(OR($D$27="Yes",$D$27=""),OR($D$33="Yes",$D$33="")),"Greater than 75%","")</f>
        <v>Greater than 75%</v>
      </c>
    </row>
    <row r="105" spans="2:7" ht="15.75" hidden="1">
      <c r="B105" s="219" t="s">
        <v>14427</v>
      </c>
      <c r="D105" s="263" t="str">
        <f>IF(AND(OR($D$29="Yes",$D$29=""),OR($D$35="Yes",$D$35="")),"Yes","")</f>
        <v/>
      </c>
      <c r="E105" s="263" t="str">
        <f>IF(AND(OR($D$27="Yes",$D$27=""),OR($D$33="Yes",$D$33="")),"Greater than 50%","")</f>
        <v>Greater than 50%</v>
      </c>
    </row>
    <row r="106" spans="2:7" ht="15.75" hidden="1">
      <c r="B106" s="219" t="s">
        <v>11949</v>
      </c>
      <c r="D106" s="263" t="str">
        <f>IF(AND(OR($D$29="Yes",$D$29=""),OR($D$35="Yes",$D$35="")),"No","")</f>
        <v/>
      </c>
      <c r="E106" s="263" t="str">
        <f>IF(AND(OR($D$27="Yes",$D$27=""),OR($D$33="Yes",$D$33="")),"50% or less","")</f>
        <v>50% or less</v>
      </c>
    </row>
    <row r="107" spans="2:7" ht="15.75" hidden="1">
      <c r="B107" s="219" t="s">
        <v>474</v>
      </c>
      <c r="D107" s="263" t="str">
        <f>IF(AND(OR($D$29="Yes",$D$29=""),OR($D$35="Yes",$D$35="")),"Unknown","")</f>
        <v/>
      </c>
      <c r="E107" s="263" t="str">
        <f>IF(AND(OR($D$27="Yes",$D$27=""),OR($D$33="Yes",$D$33="")),"None","")</f>
        <v>None</v>
      </c>
    </row>
    <row r="108" spans="2:7" ht="15.75" hidden="1">
      <c r="B108" s="219" t="s">
        <v>13454</v>
      </c>
      <c r="E108" s="263" t="str">
        <f>IF(AND(OR($D$28="Yes",$D$28=""),OR($D$34="Yes",$D$34="")),"100%","")</f>
        <v>100%</v>
      </c>
    </row>
    <row r="109" spans="2:7" ht="15.75" hidden="1">
      <c r="B109" s="219" t="s">
        <v>13456</v>
      </c>
      <c r="E109" s="263" t="str">
        <f>IF(AND(OR($D$28="Yes",$D$28=""),OR($D$34="Yes",$D$34="")),"Greater than 90%","")</f>
        <v>Greater than 90%</v>
      </c>
    </row>
    <row r="110" spans="2:7" ht="15.75" hidden="1">
      <c r="B110" s="219" t="s">
        <v>13457</v>
      </c>
      <c r="E110" s="263" t="str">
        <f>IF(AND(OR($D$28="Yes",$D$28=""),OR($D$34="Yes",$D$34="")),"Greater than 75%","")</f>
        <v>Greater than 75%</v>
      </c>
    </row>
    <row r="111" spans="2:7" ht="15.75" hidden="1">
      <c r="B111" s="219" t="s">
        <v>474</v>
      </c>
      <c r="E111" s="263" t="str">
        <f>IF(AND(OR($D$28="Yes",$D$28=""),OR($D$34="Yes",$D$34="")),"Greater than 50%","")</f>
        <v>Greater than 50%</v>
      </c>
    </row>
    <row r="112" spans="2:7" ht="15" hidden="1" customHeight="1">
      <c r="E112" s="263" t="str">
        <f>IF(AND(OR($D$28="Yes",$D$28=""),OR($D$34="Yes",$D$34="")),"50% or less","")</f>
        <v>50% or less</v>
      </c>
    </row>
    <row r="113" spans="5:5" ht="15" hidden="1" customHeight="1">
      <c r="E113" s="263" t="str">
        <f>IF(AND(OR($D$28="Yes",$D$28=""),OR($D$34="Yes",$D$34="")),"None","")</f>
        <v>None</v>
      </c>
    </row>
    <row r="114" spans="5:5" ht="15" hidden="1" customHeight="1">
      <c r="E114" s="263" t="str">
        <f>IF(AND(OR($D$29="Yes",$D$29=""),OR($D$35="Yes",$D$35="")),"100%","")</f>
        <v/>
      </c>
    </row>
    <row r="115" spans="5:5" ht="15" hidden="1" customHeight="1">
      <c r="E115" s="263" t="str">
        <f>IF(AND(OR($D$29="Yes",$D$29=""),OR($D$35="Yes",$D$35="")),"Greater than 90%","")</f>
        <v/>
      </c>
    </row>
    <row r="116" spans="5:5" ht="15" hidden="1" customHeight="1">
      <c r="E116" s="263" t="str">
        <f>IF(AND(OR($D$29="Yes",$D$29=""),OR($D$35="Yes",$D$35="")),"Greater than 75%","")</f>
        <v/>
      </c>
    </row>
    <row r="117" spans="5:5" ht="15" hidden="1" customHeight="1">
      <c r="E117" s="263" t="str">
        <f>IF(AND(OR($D$29="Yes",$D$29=""),OR($D$35="Yes",$D$35="")),"Greater than 50%","")</f>
        <v/>
      </c>
    </row>
    <row r="118" spans="5:5" ht="15" hidden="1" customHeight="1">
      <c r="E118" s="263" t="str">
        <f>IF(AND(OR($D$29="Yes",$D$29=""),OR($D$35="Yes",$D$35="")),"50% or less","")</f>
        <v/>
      </c>
    </row>
    <row r="119" spans="5:5" ht="15" hidden="1" customHeight="1">
      <c r="E119" s="263"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G35:J35"/>
    <mergeCell ref="D25:E25"/>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D46:E46"/>
    <mergeCell ref="D47:E47"/>
    <mergeCell ref="G47:J47"/>
    <mergeCell ref="D35:E35"/>
    <mergeCell ref="G38:J38"/>
    <mergeCell ref="D39:E39"/>
    <mergeCell ref="D49:E49"/>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D11:J11"/>
    <mergeCell ref="D34:E34"/>
    <mergeCell ref="D33:E33"/>
    <mergeCell ref="G52:J52"/>
    <mergeCell ref="D65:E65"/>
    <mergeCell ref="D64:E64"/>
    <mergeCell ref="D63:E63"/>
    <mergeCell ref="D62:E62"/>
    <mergeCell ref="G65:J65"/>
    <mergeCell ref="G53:J53"/>
    <mergeCell ref="D59:E59"/>
    <mergeCell ref="D56:E56"/>
    <mergeCell ref="G56:J56"/>
    <mergeCell ref="D61:E61"/>
    <mergeCell ref="H61:J61"/>
    <mergeCell ref="H37:J37"/>
    <mergeCell ref="D12:J12"/>
    <mergeCell ref="D19:J19"/>
    <mergeCell ref="D23:E23"/>
    <mergeCell ref="D29:E29"/>
    <mergeCell ref="G41:J41"/>
    <mergeCell ref="D40:E40"/>
    <mergeCell ref="D41:E41"/>
    <mergeCell ref="G50:J50"/>
    <mergeCell ref="A91:J91"/>
    <mergeCell ref="G85:J85"/>
    <mergeCell ref="B90:J90"/>
    <mergeCell ref="D81:E81"/>
    <mergeCell ref="D87:E87"/>
    <mergeCell ref="D85:E85"/>
    <mergeCell ref="D89:E89"/>
    <mergeCell ref="G86:J86"/>
    <mergeCell ref="G87:J87"/>
    <mergeCell ref="G88:J88"/>
    <mergeCell ref="G81:J81"/>
    <mergeCell ref="G75:J75"/>
    <mergeCell ref="D70:E70"/>
    <mergeCell ref="D75:E75"/>
    <mergeCell ref="B73:J73"/>
    <mergeCell ref="D83:E83"/>
    <mergeCell ref="G89:J89"/>
    <mergeCell ref="D79:E79"/>
    <mergeCell ref="G83:J83"/>
    <mergeCell ref="G79:J79"/>
    <mergeCell ref="D77:E77"/>
    <mergeCell ref="G74:I74"/>
    <mergeCell ref="D74:E74"/>
    <mergeCell ref="G76:J76"/>
    <mergeCell ref="G70:J70"/>
    <mergeCell ref="G71:J71"/>
    <mergeCell ref="G33:J33"/>
    <mergeCell ref="G34:J34"/>
    <mergeCell ref="G39:J39"/>
    <mergeCell ref="G45:J45"/>
    <mergeCell ref="G46:J46"/>
    <mergeCell ref="G63:J63"/>
    <mergeCell ref="G64:J64"/>
    <mergeCell ref="D18:J18"/>
    <mergeCell ref="D71:E71"/>
    <mergeCell ref="H67:J67"/>
    <mergeCell ref="D67:E67"/>
    <mergeCell ref="G68:J68"/>
    <mergeCell ref="G69:J69"/>
    <mergeCell ref="G26:J26"/>
    <mergeCell ref="G28:J28"/>
    <mergeCell ref="D28:E28"/>
    <mergeCell ref="D51:E51"/>
    <mergeCell ref="G51:J51"/>
    <mergeCell ref="G40:J40"/>
    <mergeCell ref="D69:E69"/>
    <mergeCell ref="D68:E68"/>
    <mergeCell ref="G62:J62"/>
    <mergeCell ref="D52:E52"/>
    <mergeCell ref="G57:J57"/>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55B986EC-734D-4638-99CF-B491BF07CF3A}"/>
    <hyperlink ref="D20" r:id="rId4" xr:uid="{A25A953A-939E-41A8-BF6C-0C3C8EBE03BA}"/>
    <hyperlink ref="G77" r:id="rId5" xr:uid="{0469719B-1278-4BC7-A769-579F0CBDBEF8}"/>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abSelected="1" zoomScaleNormal="100" zoomScalePageLayoutView="55" workbookViewId="0">
      <selection activeCell="A24" sqref="A24"/>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7" t="str">
        <f ca="1">OFFSET(L!$C$1,MATCH("Smelter List"&amp;ADDRESS(ROW(),COLUMN(),4),L!$A:$A,0)-1,SL,,)</f>
        <v>Link to "RMAP Conformant Smelter List"</v>
      </c>
      <c r="K2" s="388"/>
      <c r="L2" s="388"/>
      <c r="M2" s="388"/>
      <c r="N2" s="388"/>
      <c r="O2" s="388"/>
      <c r="P2" s="179"/>
      <c r="Q2" s="180"/>
      <c r="R2" s="181"/>
      <c r="S2" s="181"/>
      <c r="T2" s="181"/>
      <c r="AH2" s="140" t="s">
        <v>473</v>
      </c>
    </row>
    <row r="3" spans="1:34" s="204" customFormat="1" ht="177" customHeight="1">
      <c r="A3" s="155"/>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05"/>
      <c r="G3" s="390" t="str">
        <f ca="1">OFFSET(L!$C$1,MATCH("General"&amp;"Cpy",L!$A:$A,0)-1,SL,,)</f>
        <v>© 2026 Responsible Minerals Initiative. All rights reserved.</v>
      </c>
      <c r="H3" s="390"/>
      <c r="I3" s="391"/>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400" t="s">
        <v>736</v>
      </c>
      <c r="B5" s="166" t="str">
        <f ca="1">IF(LEN(A5)=0,"",INDEX('Smelter Look-up'!$A:$A,MATCH($A5,'Smelter Look-up'!$E:$E,0)))</f>
        <v>Tin</v>
      </c>
      <c r="C5" s="170" t="str">
        <f ca="1">IF(LEN(A5)=0,"",INDEX('Smelter Look-up'!$C:$C,MATCH($A5,'Smelter Look-up'!$E:$E,0)))</f>
        <v>EM Vinto</v>
      </c>
      <c r="D5" s="213"/>
      <c r="E5" s="166" t="str">
        <f ca="1">IF(ISERROR($V5),"",OFFSET('Smelter Look-up'!$D$4,$V5-4,0)&amp;"")</f>
        <v>BOLIVIA (PLURINATIONAL STATE OF)</v>
      </c>
      <c r="F5" s="166" t="str">
        <f ca="1">IF(ISERROR($V5),"",OFFSET('Smelter Look-up'!$E$4,$V5-4,0))</f>
        <v>CID000438</v>
      </c>
      <c r="G5" s="166" t="str">
        <f ca="1">IF(C5=$X$4,IF(ISERROR($V5),"Enter smelter details","RMI"),IF(ISERROR($V5),"",OFFSET('Smelter Look-up'!$F$4,$V5-4,0)))</f>
        <v>RMI</v>
      </c>
      <c r="H5" s="167">
        <f ca="1">IF(ISERROR($V5),"",OFFSET('Smelter Look-up'!$G$4,$V5-4,0))</f>
        <v>0</v>
      </c>
      <c r="I5" s="168" t="str">
        <f ca="1">IF(ISERROR($V5),"",OFFSET('Smelter Look-up'!$H$4,$V5-4,0))</f>
        <v>Oruro</v>
      </c>
      <c r="J5" s="168" t="str">
        <f ca="1">IF(ISERROR($V5),"",OFFSET('Smelter Look-up'!$I$4,$V5-4,0))</f>
        <v>Oruro</v>
      </c>
      <c r="K5" s="207"/>
      <c r="L5" s="207"/>
      <c r="M5" s="207"/>
      <c r="N5" s="207"/>
      <c r="O5" s="207"/>
      <c r="P5" s="169"/>
      <c r="Q5" s="208"/>
      <c r="R5" s="166" t="str">
        <f ca="1">IF(ISERROR($V5),"",OFFSET('Smelter Look-up'!$C$4,$V5-4,0)&amp;"")</f>
        <v>EM Vinto</v>
      </c>
      <c r="S5" s="165" t="str">
        <f ca="1">IF(B5="","",IF(ISERROR(MATCH($E5,CL,0)),"Unknown",INDIRECT("'C'!$A$"&amp;MATCH($E5,CL,0)+1)))</f>
        <v>Unknown</v>
      </c>
      <c r="T5" s="165" t="e">
        <f ca="1">IF(B5="","",IF(ISERROR(MATCH($J5,SorP!$B$1:$B$6261,0)),"",INDIRECT("'SorP'!$A$"&amp;MATCH($S5&amp;$J5,SorP!C:C,0))))</f>
        <v>#N/A</v>
      </c>
      <c r="U5" s="185"/>
      <c r="V5" s="209">
        <f ca="1">IF(C5="",NA(),IF(OR(C5="Smelter not listed",C5="Smelter not yet identified"),MATCH($B5&amp;$D5,'Smelter Look-up'!$J:$J,0),MATCH($B5&amp;$C5,'Smelter Look-up'!$J:$J,0)))</f>
        <v>453</v>
      </c>
      <c r="X5" s="210">
        <f t="shared" ref="X5" ca="1" si="0">IF(AND(C5="Smelter not listed",OR(LEN(D5)=0,LEN(E5)=0)),1,0)</f>
        <v>0</v>
      </c>
      <c r="AB5" s="211" t="str">
        <f t="shared" ref="AB5" ca="1" si="1">B5&amp;C5</f>
        <v>TinEM Vinto</v>
      </c>
    </row>
    <row r="6" spans="1:34" s="210" customFormat="1" ht="20.100000000000001" customHeight="1">
      <c r="A6" s="400" t="s">
        <v>738</v>
      </c>
      <c r="B6" s="166" t="str">
        <f ca="1">IF(LEN(A6)=0,"",INDEX('Smelter Look-up'!$A:$A,MATCH($A6,'Smelter Look-up'!$E:$E,0)))</f>
        <v>Tin</v>
      </c>
      <c r="C6" s="170" t="str">
        <f ca="1">IF(LEN(A6)=0,"",INDEX('Smelter Look-up'!$C:$C,MATCH($A6,'Smelter Look-up'!$E:$E,0)))</f>
        <v>Fenix Metals</v>
      </c>
      <c r="D6" s="213"/>
      <c r="E6" s="166" t="str">
        <f ca="1">IF(ISERROR($V6),"",OFFSET('Smelter Look-up'!$D$4,$V6-4,0)&amp;"")</f>
        <v>POLAND</v>
      </c>
      <c r="F6" s="166" t="str">
        <f ca="1">IF(ISERROR($V6),"",OFFSET('Smelter Look-up'!$E$4,$V6-4,0))</f>
        <v>CID000468</v>
      </c>
      <c r="G6" s="166" t="str">
        <f ca="1">IF(C6=$X$4,IF(ISERROR($V6),"Enter smelter details","RMI"),IF(ISERROR($V6),"",OFFSET('Smelter Look-up'!$F$4,$V6-4,0)))</f>
        <v>RMI</v>
      </c>
      <c r="H6" s="167">
        <f ca="1">IF(ISERROR($V6),"",OFFSET('Smelter Look-up'!$G$4,$V6-4,0))</f>
        <v>0</v>
      </c>
      <c r="I6" s="168" t="str">
        <f ca="1">IF(ISERROR($V6),"",OFFSET('Smelter Look-up'!$H$4,$V6-4,0))</f>
        <v>Chmielów</v>
      </c>
      <c r="J6" s="168" t="str">
        <f ca="1">IF(ISERROR($V6),"",OFFSET('Smelter Look-up'!$I$4,$V6-4,0))</f>
        <v>Podkarpackie</v>
      </c>
      <c r="K6" s="207"/>
      <c r="L6" s="207"/>
      <c r="M6" s="207"/>
      <c r="N6" s="207"/>
      <c r="O6" s="207"/>
      <c r="P6" s="169"/>
      <c r="Q6" s="208"/>
      <c r="R6" s="166" t="str">
        <f ca="1">IF(ISERROR($V6),"",OFFSET('Smelter Look-up'!$C$4,$V6-4,0)&amp;"")</f>
        <v>Fenix Metals</v>
      </c>
      <c r="S6" s="165" t="str">
        <f t="shared" ref="S6:S37" ca="1" si="2">IF(B6="","",IF(ISERROR(MATCH($E6,CL,0)),"Unknown",INDIRECT("'C'!$A$"&amp;MATCH($E6,CL,0)+1)))</f>
        <v>PL</v>
      </c>
      <c r="T6" s="165" t="str">
        <f ca="1">IF(B6="","",IF(ISERROR(MATCH($J6,SorP!$B$1:$B$6261,0)),"",INDIRECT("'SorP'!$A$"&amp;MATCH($S6&amp;$J6,SorP!C:C,0))))</f>
        <v>PL-18</v>
      </c>
      <c r="U6" s="185"/>
      <c r="V6" s="209">
        <f ca="1">IF(C6="",NA(),IF(OR(C6="Smelter not listed",C6="Smelter not yet identified"),MATCH($B6&amp;$D6,'Smelter Look-up'!$J:$J,0),MATCH($B6&amp;$C6,'Smelter Look-up'!$J:$J,0)))</f>
        <v>462</v>
      </c>
      <c r="X6" s="210">
        <f t="shared" ref="X6:X37" ca="1" si="3">IF(AND(C6="Smelter not listed",OR(LEN(D6)=0,LEN(E6)=0)),1,0)</f>
        <v>0</v>
      </c>
      <c r="AB6" s="211" t="str">
        <f t="shared" ref="AB6:AB37" ca="1" si="4">B6&amp;C6</f>
        <v>TinFenix Metals</v>
      </c>
    </row>
    <row r="7" spans="1:34" s="210" customFormat="1" ht="20.100000000000001" customHeight="1">
      <c r="A7" s="400" t="s">
        <v>742</v>
      </c>
      <c r="B7" s="166" t="str">
        <f ca="1">IF(LEN(A7)=0,"",INDEX('Smelter Look-up'!$A:$A,MATCH($A7,'Smelter Look-up'!$E:$E,0)))</f>
        <v>Tin</v>
      </c>
      <c r="C7" s="170" t="str">
        <f ca="1">IF(LEN(A7)=0,"",INDEX('Smelter Look-up'!$C:$C,MATCH($A7,'Smelter Look-up'!$E:$E,0)))</f>
        <v>China Tin Group Co., Ltd.</v>
      </c>
      <c r="D7" s="213"/>
      <c r="E7" s="166" t="str">
        <f ca="1">IF(ISERROR($V7),"",OFFSET('Smelter Look-up'!$D$4,$V7-4,0)&amp;"")</f>
        <v>CHINA</v>
      </c>
      <c r="F7" s="166" t="str">
        <f ca="1">IF(ISERROR($V7),"",OFFSET('Smelter Look-up'!$E$4,$V7-4,0))</f>
        <v>CID001070</v>
      </c>
      <c r="G7" s="166" t="str">
        <f ca="1">IF(C7=$X$4,IF(ISERROR($V7),"Enter smelter details","RMI"),IF(ISERROR($V7),"",OFFSET('Smelter Look-up'!$F$4,$V7-4,0)))</f>
        <v>RMI</v>
      </c>
      <c r="H7" s="167">
        <f ca="1">IF(ISERROR($V7),"",OFFSET('Smelter Look-up'!$G$4,$V7-4,0))</f>
        <v>0</v>
      </c>
      <c r="I7" s="168" t="str">
        <f ca="1">IF(ISERROR($V7),"",OFFSET('Smelter Look-up'!$H$4,$V7-4,0))</f>
        <v>Laibin</v>
      </c>
      <c r="J7" s="168" t="str">
        <f ca="1">IF(ISERROR($V7),"",OFFSET('Smelter Look-up'!$I$4,$V7-4,0))</f>
        <v>Guangxi Zhuangzu Zizhiqu</v>
      </c>
      <c r="K7" s="207"/>
      <c r="L7" s="207"/>
      <c r="M7" s="207"/>
      <c r="N7" s="207"/>
      <c r="O7" s="207"/>
      <c r="P7" s="169"/>
      <c r="Q7" s="208"/>
      <c r="R7" s="166" t="str">
        <f ca="1">IF(ISERROR($V7),"",OFFSET('Smelter Look-up'!$C$4,$V7-4,0)&amp;"")</f>
        <v>China Tin Group Co., Ltd.</v>
      </c>
      <c r="S7" s="165" t="str">
        <f t="shared" ca="1" si="2"/>
        <v>CN</v>
      </c>
      <c r="T7" s="165" t="str">
        <f ca="1">IF(B7="","",IF(ISERROR(MATCH($J7,SorP!$B$1:$B$6261,0)),"",INDIRECT("'SorP'!$A$"&amp;MATCH($S7&amp;$J7,SorP!C:C,0))))</f>
        <v>CN-GX</v>
      </c>
      <c r="U7" s="185"/>
      <c r="V7" s="209">
        <f ca="1">IF(C7="",NA(),IF(OR(C7="Smelter not listed",C7="Smelter not yet identified"),MATCH($B7&amp;$D7,'Smelter Look-up'!$J:$J,0),MATCH($B7&amp;$C7,'Smelter Look-up'!$J:$J,0)))</f>
        <v>431</v>
      </c>
      <c r="X7" s="210">
        <f t="shared" ca="1" si="3"/>
        <v>0</v>
      </c>
      <c r="AB7" s="211" t="str">
        <f t="shared" ca="1" si="4"/>
        <v>TinChina Tin Group Co., Ltd.</v>
      </c>
    </row>
    <row r="8" spans="1:34" s="210" customFormat="1" ht="20.100000000000001" customHeight="1">
      <c r="A8" s="400" t="s">
        <v>1699</v>
      </c>
      <c r="B8" s="166" t="str">
        <f ca="1">IF(LEN(A8)=0,"",INDEX('Smelter Look-up'!$A:$A,MATCH($A8,'Smelter Look-up'!$E:$E,0)))</f>
        <v>Tin</v>
      </c>
      <c r="C8" s="170" t="str">
        <f ca="1">IF(LEN(A8)=0,"",INDEX('Smelter Look-up'!$C:$C,MATCH($A8,'Smelter Look-up'!$E:$E,0)))</f>
        <v>Metallic Resources, Inc.</v>
      </c>
      <c r="D8" s="213"/>
      <c r="E8" s="166" t="str">
        <f ca="1">IF(ISERROR($V8),"",OFFSET('Smelter Look-up'!$D$4,$V8-4,0)&amp;"")</f>
        <v>UNITED STATES OF AMERICA</v>
      </c>
      <c r="F8" s="166" t="str">
        <f ca="1">IF(ISERROR($V8),"",OFFSET('Smelter Look-up'!$E$4,$V8-4,0))</f>
        <v>CID001142</v>
      </c>
      <c r="G8" s="166" t="str">
        <f ca="1">IF(C8=$X$4,IF(ISERROR($V8),"Enter smelter details","RMI"),IF(ISERROR($V8),"",OFFSET('Smelter Look-up'!$F$4,$V8-4,0)))</f>
        <v>RMI</v>
      </c>
      <c r="H8" s="167">
        <f ca="1">IF(ISERROR($V8),"",OFFSET('Smelter Look-up'!$G$4,$V8-4,0))</f>
        <v>0</v>
      </c>
      <c r="I8" s="168" t="str">
        <f ca="1">IF(ISERROR($V8),"",OFFSET('Smelter Look-up'!$H$4,$V8-4,0))</f>
        <v>Twinsburg</v>
      </c>
      <c r="J8" s="168" t="str">
        <f ca="1">IF(ISERROR($V8),"",OFFSET('Smelter Look-up'!$I$4,$V8-4,0))</f>
        <v>Ohio</v>
      </c>
      <c r="K8" s="207"/>
      <c r="L8" s="207"/>
      <c r="M8" s="207"/>
      <c r="N8" s="207"/>
      <c r="O8" s="207"/>
      <c r="P8" s="169"/>
      <c r="Q8" s="208"/>
      <c r="R8" s="166" t="str">
        <f ca="1">IF(ISERROR($V8),"",OFFSET('Smelter Look-up'!$C$4,$V8-4,0)&amp;"")</f>
        <v>Metallic Resources, Inc.</v>
      </c>
      <c r="S8" s="165" t="str">
        <f t="shared" ca="1" si="2"/>
        <v>US</v>
      </c>
      <c r="T8" s="165" t="str">
        <f ca="1">IF(B8="","",IF(ISERROR(MATCH($J8,SorP!$B$1:$B$6261,0)),"",INDIRECT("'SorP'!$A$"&amp;MATCH($S8&amp;$J8,SorP!C:C,0))))</f>
        <v>US-OH</v>
      </c>
      <c r="U8" s="185"/>
      <c r="V8" s="209">
        <f ca="1">IF(C8="",NA(),IF(OR(C8="Smelter not listed",C8="Smelter not yet identified"),MATCH($B8&amp;$D8,'Smelter Look-up'!$J:$J,0),MATCH($B8&amp;$C8,'Smelter Look-up'!$J:$J,0)))</f>
        <v>495</v>
      </c>
      <c r="X8" s="210">
        <f t="shared" ca="1" si="3"/>
        <v>0</v>
      </c>
      <c r="AB8" s="211" t="str">
        <f t="shared" ca="1" si="4"/>
        <v>TinMetallic Resources, Inc.</v>
      </c>
    </row>
    <row r="9" spans="1:34" s="210" customFormat="1" ht="20.100000000000001" customHeight="1">
      <c r="A9" s="400" t="s">
        <v>680</v>
      </c>
      <c r="B9" s="166" t="str">
        <f ca="1">IF(LEN(A9)=0,"",INDEX('Smelter Look-up'!$A:$A,MATCH($A9,'Smelter Look-up'!$E:$E,0)))</f>
        <v>Gold</v>
      </c>
      <c r="C9" s="170" t="str">
        <f ca="1">IF(LEN(A9)=0,"",INDEX('Smelter Look-up'!$C:$C,MATCH($A9,'Smelter Look-up'!$E:$E,0)))</f>
        <v>Metalor USA Refining Corporation</v>
      </c>
      <c r="D9" s="213"/>
      <c r="E9" s="166" t="str">
        <f ca="1">IF(ISERROR($V9),"",OFFSET('Smelter Look-up'!$D$4,$V9-4,0)&amp;"")</f>
        <v>UNITED STATES OF AMERICA</v>
      </c>
      <c r="F9" s="166" t="str">
        <f ca="1">IF(ISERROR($V9),"",OFFSET('Smelter Look-up'!$E$4,$V9-4,0))</f>
        <v>CID001157</v>
      </c>
      <c r="G9" s="166" t="str">
        <f ca="1">IF(C9=$X$4,IF(ISERROR($V9),"Enter smelter details","RMI"),IF(ISERROR($V9),"",OFFSET('Smelter Look-up'!$F$4,$V9-4,0)))</f>
        <v>RMI</v>
      </c>
      <c r="H9" s="167">
        <f ca="1">IF(ISERROR($V9),"",OFFSET('Smelter Look-up'!$G$4,$V9-4,0))</f>
        <v>0</v>
      </c>
      <c r="I9" s="168" t="str">
        <f ca="1">IF(ISERROR($V9),"",OFFSET('Smelter Look-up'!$H$4,$V9-4,0))</f>
        <v>North Attleboro</v>
      </c>
      <c r="J9" s="168" t="str">
        <f ca="1">IF(ISERROR($V9),"",OFFSET('Smelter Look-up'!$I$4,$V9-4,0))</f>
        <v>Massachusetts</v>
      </c>
      <c r="K9" s="207"/>
      <c r="L9" s="207"/>
      <c r="M9" s="207"/>
      <c r="N9" s="207"/>
      <c r="O9" s="207"/>
      <c r="P9" s="169"/>
      <c r="Q9" s="208"/>
      <c r="R9" s="166" t="str">
        <f ca="1">IF(ISERROR($V9),"",OFFSET('Smelter Look-up'!$C$4,$V9-4,0)&amp;"")</f>
        <v>Metalor USA Refining Corporation</v>
      </c>
      <c r="S9" s="165" t="str">
        <f t="shared" ca="1" si="2"/>
        <v>US</v>
      </c>
      <c r="T9" s="165" t="str">
        <f ca="1">IF(B9="","",IF(ISERROR(MATCH($J9,SorP!$B$1:$B$6261,0)),"",INDIRECT("'SorP'!$A$"&amp;MATCH($S9&amp;$J9,SorP!C:C,0))))</f>
        <v>US-MA</v>
      </c>
      <c r="U9" s="185"/>
      <c r="V9" s="209">
        <f ca="1">IF(C9="",NA(),IF(OR(C9="Smelter not listed",C9="Smelter not yet identified"),MATCH($B9&amp;$D9,'Smelter Look-up'!$J:$J,0),MATCH($B9&amp;$C9,'Smelter Look-up'!$J:$J,0)))</f>
        <v>197</v>
      </c>
      <c r="X9" s="210">
        <f t="shared" ca="1" si="3"/>
        <v>0</v>
      </c>
      <c r="AB9" s="211" t="str">
        <f t="shared" ca="1" si="4"/>
        <v>GoldMetalor USA Refining Corporation</v>
      </c>
    </row>
    <row r="10" spans="1:34" s="210" customFormat="1" ht="20.100000000000001" customHeight="1">
      <c r="A10" s="400" t="s">
        <v>743</v>
      </c>
      <c r="B10" s="166" t="str">
        <f ca="1">IF(LEN(A10)=0,"",INDEX('Smelter Look-up'!$A:$A,MATCH($A10,'Smelter Look-up'!$E:$E,0)))</f>
        <v>Tin</v>
      </c>
      <c r="C10" s="170" t="str">
        <f ca="1">IF(LEN(A10)=0,"",INDEX('Smelter Look-up'!$C:$C,MATCH($A10,'Smelter Look-up'!$E:$E,0)))</f>
        <v>Mineracao Taboca S.A.</v>
      </c>
      <c r="D10" s="213"/>
      <c r="E10" s="166" t="str">
        <f ca="1">IF(ISERROR($V10),"",OFFSET('Smelter Look-up'!$D$4,$V10-4,0)&amp;"")</f>
        <v>BRAZIL</v>
      </c>
      <c r="F10" s="166" t="str">
        <f ca="1">IF(ISERROR($V10),"",OFFSET('Smelter Look-up'!$E$4,$V10-4,0))</f>
        <v>CID001173</v>
      </c>
      <c r="G10" s="166" t="str">
        <f ca="1">IF(C10=$X$4,IF(ISERROR($V10),"Enter smelter details","RMI"),IF(ISERROR($V10),"",OFFSET('Smelter Look-up'!$F$4,$V10-4,0)))</f>
        <v>RMI</v>
      </c>
      <c r="H10" s="167">
        <f ca="1">IF(ISERROR($V10),"",OFFSET('Smelter Look-up'!$G$4,$V10-4,0))</f>
        <v>0</v>
      </c>
      <c r="I10" s="168" t="str">
        <f ca="1">IF(ISERROR($V10),"",OFFSET('Smelter Look-up'!$H$4,$V10-4,0))</f>
        <v>Pirapora de Bom Jesus</v>
      </c>
      <c r="J10" s="168" t="str">
        <f ca="1">IF(ISERROR($V10),"",OFFSET('Smelter Look-up'!$I$4,$V10-4,0))</f>
        <v>São Paulo</v>
      </c>
      <c r="K10" s="207"/>
      <c r="L10" s="207"/>
      <c r="M10" s="207"/>
      <c r="N10" s="207"/>
      <c r="O10" s="207"/>
      <c r="P10" s="169"/>
      <c r="Q10" s="208"/>
      <c r="R10" s="166" t="str">
        <f ca="1">IF(ISERROR($V10),"",OFFSET('Smelter Look-up'!$C$4,$V10-4,0)&amp;"")</f>
        <v>Mineracao Taboca S.A.</v>
      </c>
      <c r="S10" s="165" t="str">
        <f t="shared" ca="1" si="2"/>
        <v>BR</v>
      </c>
      <c r="T10" s="165" t="str">
        <f ca="1">IF(B10="","",IF(ISERROR(MATCH($J10,SorP!$B$1:$B$6261,0)),"",INDIRECT("'SorP'!$A$"&amp;MATCH($S10&amp;$J10,SorP!C:C,0))))</f>
        <v>BR-SP</v>
      </c>
      <c r="U10" s="185"/>
      <c r="V10" s="209">
        <f ca="1">IF(C10="",NA(),IF(OR(C10="Smelter not listed",C10="Smelter not yet identified"),MATCH($B10&amp;$D10,'Smelter Look-up'!$J:$J,0),MATCH($B10&amp;$C10,'Smelter Look-up'!$J:$J,0)))</f>
        <v>498</v>
      </c>
      <c r="X10" s="210">
        <f t="shared" ca="1" si="3"/>
        <v>0</v>
      </c>
      <c r="AB10" s="211" t="str">
        <f t="shared" ca="1" si="4"/>
        <v>TinMineracao Taboca S.A.</v>
      </c>
    </row>
    <row r="11" spans="1:34" s="210" customFormat="1" ht="20.100000000000001" customHeight="1">
      <c r="A11" s="400" t="s">
        <v>744</v>
      </c>
      <c r="B11" s="166" t="str">
        <f ca="1">IF(LEN(A11)=0,"",INDEX('Smelter Look-up'!$A:$A,MATCH($A11,'Smelter Look-up'!$E:$E,0)))</f>
        <v>Tin</v>
      </c>
      <c r="C11" s="170" t="str">
        <f ca="1">IF(LEN(A11)=0,"",INDEX('Smelter Look-up'!$C:$C,MATCH($A11,'Smelter Look-up'!$E:$E,0)))</f>
        <v>Minsur</v>
      </c>
      <c r="D11" s="213"/>
      <c r="E11" s="166" t="str">
        <f ca="1">IF(ISERROR($V11),"",OFFSET('Smelter Look-up'!$D$4,$V11-4,0)&amp;"")</f>
        <v>PERU</v>
      </c>
      <c r="F11" s="166" t="str">
        <f ca="1">IF(ISERROR($V11),"",OFFSET('Smelter Look-up'!$E$4,$V11-4,0))</f>
        <v>CID001182</v>
      </c>
      <c r="G11" s="166" t="str">
        <f ca="1">IF(C11=$X$4,IF(ISERROR($V11),"Enter smelter details","RMI"),IF(ISERROR($V11),"",OFFSET('Smelter Look-up'!$F$4,$V11-4,0)))</f>
        <v>RMI</v>
      </c>
      <c r="H11" s="167">
        <f ca="1">IF(ISERROR($V11),"",OFFSET('Smelter Look-up'!$G$4,$V11-4,0))</f>
        <v>0</v>
      </c>
      <c r="I11" s="168" t="str">
        <f ca="1">IF(ISERROR($V11),"",OFFSET('Smelter Look-up'!$H$4,$V11-4,0))</f>
        <v>Paracas</v>
      </c>
      <c r="J11" s="168" t="str">
        <f ca="1">IF(ISERROR($V11),"",OFFSET('Smelter Look-up'!$I$4,$V11-4,0))</f>
        <v>Ika</v>
      </c>
      <c r="K11" s="207"/>
      <c r="L11" s="207"/>
      <c r="M11" s="207"/>
      <c r="N11" s="207"/>
      <c r="O11" s="207"/>
      <c r="P11" s="169"/>
      <c r="Q11" s="208"/>
      <c r="R11" s="166" t="str">
        <f ca="1">IF(ISERROR($V11),"",OFFSET('Smelter Look-up'!$C$4,$V11-4,0)&amp;"")</f>
        <v>Minsur</v>
      </c>
      <c r="S11" s="165" t="str">
        <f t="shared" ca="1" si="2"/>
        <v>PE</v>
      </c>
      <c r="T11" s="165" t="str">
        <f ca="1">IF(B11="","",IF(ISERROR(MATCH($J11,SorP!$B$1:$B$6261,0)),"",INDIRECT("'SorP'!$A$"&amp;MATCH($S11&amp;$J11,SorP!C:C,0))))</f>
        <v>PE-ICA</v>
      </c>
      <c r="U11" s="185"/>
      <c r="V11" s="209">
        <f ca="1">IF(C11="",NA(),IF(OR(C11="Smelter not listed",C11="Smelter not yet identified"),MATCH($B11&amp;$D11,'Smelter Look-up'!$J:$J,0),MATCH($B11&amp;$C11,'Smelter Look-up'!$J:$J,0)))</f>
        <v>503</v>
      </c>
      <c r="X11" s="210">
        <f t="shared" ca="1" si="3"/>
        <v>0</v>
      </c>
      <c r="AB11" s="211" t="str">
        <f t="shared" ca="1" si="4"/>
        <v>TinMinsur</v>
      </c>
    </row>
    <row r="12" spans="1:34" s="210" customFormat="1" ht="20.100000000000001" customHeight="1">
      <c r="A12" s="400" t="s">
        <v>748</v>
      </c>
      <c r="B12" s="166" t="str">
        <f ca="1">IF(LEN(A12)=0,"",INDEX('Smelter Look-up'!$A:$A,MATCH($A12,'Smelter Look-up'!$E:$E,0)))</f>
        <v>Tin</v>
      </c>
      <c r="C12" s="170" t="str">
        <f ca="1">IF(LEN(A12)=0,"",INDEX('Smelter Look-up'!$C:$C,MATCH($A12,'Smelter Look-up'!$E:$E,0)))</f>
        <v>Operaciones Metalurgicas S.A.</v>
      </c>
      <c r="D12" s="213"/>
      <c r="E12" s="166" t="str">
        <f ca="1">IF(ISERROR($V12),"",OFFSET('Smelter Look-up'!$D$4,$V12-4,0)&amp;"")</f>
        <v>BOLIVIA (PLURINATIONAL STATE OF)</v>
      </c>
      <c r="F12" s="166" t="str">
        <f ca="1">IF(ISERROR($V12),"",OFFSET('Smelter Look-up'!$E$4,$V12-4,0))</f>
        <v>CID001337</v>
      </c>
      <c r="G12" s="166" t="str">
        <f ca="1">IF(C12=$X$4,IF(ISERROR($V12),"Enter smelter details","RMI"),IF(ISERROR($V12),"",OFFSET('Smelter Look-up'!$F$4,$V12-4,0)))</f>
        <v>RMI</v>
      </c>
      <c r="H12" s="167">
        <f ca="1">IF(ISERROR($V12),"",OFFSET('Smelter Look-up'!$G$4,$V12-4,0))</f>
        <v>0</v>
      </c>
      <c r="I12" s="168" t="str">
        <f ca="1">IF(ISERROR($V12),"",OFFSET('Smelter Look-up'!$H$4,$V12-4,0))</f>
        <v>Oruro</v>
      </c>
      <c r="J12" s="168" t="str">
        <f ca="1">IF(ISERROR($V12),"",OFFSET('Smelter Look-up'!$I$4,$V12-4,0))</f>
        <v>Oruro</v>
      </c>
      <c r="K12" s="207"/>
      <c r="L12" s="207"/>
      <c r="M12" s="207"/>
      <c r="N12" s="207"/>
      <c r="O12" s="207"/>
      <c r="P12" s="169"/>
      <c r="Q12" s="208"/>
      <c r="R12" s="166" t="str">
        <f ca="1">IF(ISERROR($V12),"",OFFSET('Smelter Look-up'!$C$4,$V12-4,0)&amp;"")</f>
        <v>Operaciones Metalurgicas S.A.</v>
      </c>
      <c r="S12" s="165" t="str">
        <f t="shared" ca="1" si="2"/>
        <v>Unknown</v>
      </c>
      <c r="T12" s="165" t="e">
        <f ca="1">IF(B12="","",IF(ISERROR(MATCH($J12,SorP!$B$1:$B$6261,0)),"",INDIRECT("'SorP'!$A$"&amp;MATCH($S12&amp;$J12,SorP!C:C,0))))</f>
        <v>#N/A</v>
      </c>
      <c r="U12" s="185"/>
      <c r="V12" s="209">
        <f ca="1">IF(C12="",NA(),IF(OR(C12="Smelter not listed",C12="Smelter not yet identified"),MATCH($B12&amp;$D12,'Smelter Look-up'!$J:$J,0),MATCH($B12&amp;$C12,'Smelter Look-up'!$J:$J,0)))</f>
        <v>514</v>
      </c>
      <c r="X12" s="210">
        <f t="shared" ca="1" si="3"/>
        <v>0</v>
      </c>
      <c r="AB12" s="211" t="str">
        <f t="shared" ca="1" si="4"/>
        <v>TinOperaciones Metalurgicas S.A.</v>
      </c>
    </row>
    <row r="13" spans="1:34" s="210" customFormat="1" ht="20.100000000000001" customHeight="1">
      <c r="A13" s="400" t="s">
        <v>749</v>
      </c>
      <c r="B13" s="166" t="str">
        <f ca="1">IF(LEN(A13)=0,"",INDEX('Smelter Look-up'!$A:$A,MATCH($A13,'Smelter Look-up'!$E:$E,0)))</f>
        <v>Tin</v>
      </c>
      <c r="C13" s="170" t="str">
        <f ca="1">IF(LEN(A13)=0,"",INDEX('Smelter Look-up'!$C:$C,MATCH($A13,'Smelter Look-up'!$E:$E,0)))</f>
        <v>PT Mitra Stania Prima</v>
      </c>
      <c r="D13" s="213"/>
      <c r="E13" s="166" t="str">
        <f ca="1">IF(ISERROR($V13),"",OFFSET('Smelter Look-up'!$D$4,$V13-4,0)&amp;"")</f>
        <v>INDONESIA</v>
      </c>
      <c r="F13" s="166" t="str">
        <f ca="1">IF(ISERROR($V13),"",OFFSET('Smelter Look-up'!$E$4,$V13-4,0))</f>
        <v>CID001453</v>
      </c>
      <c r="G13" s="166" t="str">
        <f ca="1">IF(C13=$X$4,IF(ISERROR($V13),"Enter smelter details","RMI"),IF(ISERROR($V13),"",OFFSET('Smelter Look-up'!$F$4,$V13-4,0)))</f>
        <v>RMI</v>
      </c>
      <c r="H13" s="167">
        <f ca="1">IF(ISERROR($V13),"",OFFSET('Smelter Look-up'!$G$4,$V13-4,0))</f>
        <v>0</v>
      </c>
      <c r="I13" s="168" t="str">
        <f ca="1">IF(ISERROR($V13),"",OFFSET('Smelter Look-up'!$H$4,$V13-4,0))</f>
        <v>Sungailiat</v>
      </c>
      <c r="J13" s="168" t="str">
        <f ca="1">IF(ISERROR($V13),"",OFFSET('Smelter Look-up'!$I$4,$V13-4,0))</f>
        <v>Kepulauan Bangka Belitung</v>
      </c>
      <c r="K13" s="207"/>
      <c r="L13" s="207"/>
      <c r="M13" s="207"/>
      <c r="N13" s="207"/>
      <c r="O13" s="207"/>
      <c r="P13" s="169"/>
      <c r="Q13" s="208"/>
      <c r="R13" s="166" t="str">
        <f ca="1">IF(ISERROR($V13),"",OFFSET('Smelter Look-up'!$C$4,$V13-4,0)&amp;"")</f>
        <v>PT Mitra Stania Prima</v>
      </c>
      <c r="S13" s="165" t="str">
        <f t="shared" ca="1" si="2"/>
        <v>ID</v>
      </c>
      <c r="T13" s="165" t="str">
        <f ca="1">IF(B13="","",IF(ISERROR(MATCH($J13,SorP!$B$1:$B$6261,0)),"",INDIRECT("'SorP'!$A$"&amp;MATCH($S13&amp;$J13,SorP!C:C,0))))</f>
        <v>ID-BB</v>
      </c>
      <c r="U13" s="185"/>
      <c r="V13" s="209">
        <f ca="1">IF(C13="",NA(),IF(OR(C13="Smelter not listed",C13="Smelter not yet identified"),MATCH($B13&amp;$D13,'Smelter Look-up'!$J:$J,0),MATCH($B13&amp;$C13,'Smelter Look-up'!$J:$J,0)))</f>
        <v>524</v>
      </c>
      <c r="X13" s="210">
        <f t="shared" ca="1" si="3"/>
        <v>0</v>
      </c>
      <c r="AB13" s="211" t="str">
        <f t="shared" ca="1" si="4"/>
        <v>TinPT Mitra Stania Prima</v>
      </c>
    </row>
    <row r="14" spans="1:34" s="210" customFormat="1" ht="20.100000000000001" customHeight="1">
      <c r="A14" s="400" t="s">
        <v>767</v>
      </c>
      <c r="B14" s="166" t="str">
        <f ca="1">IF(LEN(A14)=0,"",INDEX('Smelter Look-up'!$A:$A,MATCH($A14,'Smelter Look-up'!$E:$E,0)))</f>
        <v>Tin</v>
      </c>
      <c r="C14" s="170" t="str">
        <f ca="1">IF(LEN(A14)=0,"",INDEX('Smelter Look-up'!$C:$C,MATCH($A14,'Smelter Look-up'!$E:$E,0)))</f>
        <v>PT Timah Tbk Kundur</v>
      </c>
      <c r="D14" s="213"/>
      <c r="E14" s="166" t="str">
        <f ca="1">IF(ISERROR($V14),"",OFFSET('Smelter Look-up'!$D$4,$V14-4,0)&amp;"")</f>
        <v>INDONESIA</v>
      </c>
      <c r="F14" s="166" t="str">
        <f ca="1">IF(ISERROR($V14),"",OFFSET('Smelter Look-up'!$E$4,$V14-4,0))</f>
        <v>CID001477</v>
      </c>
      <c r="G14" s="166" t="str">
        <f ca="1">IF(C14=$X$4,IF(ISERROR($V14),"Enter smelter details","RMI"),IF(ISERROR($V14),"",OFFSET('Smelter Look-up'!$F$4,$V14-4,0)))</f>
        <v>RMI</v>
      </c>
      <c r="H14" s="167">
        <f ca="1">IF(ISERROR($V14),"",OFFSET('Smelter Look-up'!$G$4,$V14-4,0))</f>
        <v>0</v>
      </c>
      <c r="I14" s="168" t="str">
        <f ca="1">IF(ISERROR($V14),"",OFFSET('Smelter Look-up'!$H$4,$V14-4,0))</f>
        <v>Kundur</v>
      </c>
      <c r="J14" s="168" t="str">
        <f ca="1">IF(ISERROR($V14),"",OFFSET('Smelter Look-up'!$I$4,$V14-4,0))</f>
        <v>Riau</v>
      </c>
      <c r="K14" s="207"/>
      <c r="L14" s="207"/>
      <c r="M14" s="207"/>
      <c r="N14" s="207"/>
      <c r="O14" s="207"/>
      <c r="P14" s="169"/>
      <c r="Q14" s="208"/>
      <c r="R14" s="166" t="str">
        <f ca="1">IF(ISERROR($V14),"",OFFSET('Smelter Look-up'!$C$4,$V14-4,0)&amp;"")</f>
        <v>PT Timah Tbk Kundur</v>
      </c>
      <c r="S14" s="165" t="str">
        <f t="shared" ca="1" si="2"/>
        <v>ID</v>
      </c>
      <c r="T14" s="165" t="str">
        <f ca="1">IF(B14="","",IF(ISERROR(MATCH($J14,SorP!$B$1:$B$6261,0)),"",INDIRECT("'SorP'!$A$"&amp;MATCH($S14&amp;$J14,SorP!C:C,0))))</f>
        <v>ID-RI</v>
      </c>
      <c r="U14" s="185"/>
      <c r="V14" s="209">
        <f ca="1">IF(C14="",NA(),IF(OR(C14="Smelter not listed",C14="Smelter not yet identified"),MATCH($B14&amp;$D14,'Smelter Look-up'!$J:$J,0),MATCH($B14&amp;$C14,'Smelter Look-up'!$J:$J,0)))</f>
        <v>531</v>
      </c>
      <c r="X14" s="210">
        <f t="shared" ca="1" si="3"/>
        <v>0</v>
      </c>
      <c r="AB14" s="211" t="str">
        <f t="shared" ca="1" si="4"/>
        <v>TinPT Timah Tbk Kundur</v>
      </c>
    </row>
    <row r="15" spans="1:34" s="210" customFormat="1" ht="20.100000000000001" customHeight="1">
      <c r="A15" s="400" t="s">
        <v>750</v>
      </c>
      <c r="B15" s="166" t="str">
        <f ca="1">IF(LEN(A15)=0,"",INDEX('Smelter Look-up'!$A:$A,MATCH($A15,'Smelter Look-up'!$E:$E,0)))</f>
        <v>Tin</v>
      </c>
      <c r="C15" s="170" t="str">
        <f ca="1">IF(LEN(A15)=0,"",INDEX('Smelter Look-up'!$C:$C,MATCH($A15,'Smelter Look-up'!$E:$E,0)))</f>
        <v>PT Timah Tbk Mentok</v>
      </c>
      <c r="D15" s="213"/>
      <c r="E15" s="166" t="str">
        <f ca="1">IF(ISERROR($V15),"",OFFSET('Smelter Look-up'!$D$4,$V15-4,0)&amp;"")</f>
        <v>INDONESIA</v>
      </c>
      <c r="F15" s="166" t="str">
        <f ca="1">IF(ISERROR($V15),"",OFFSET('Smelter Look-up'!$E$4,$V15-4,0))</f>
        <v>CID001482</v>
      </c>
      <c r="G15" s="166" t="str">
        <f ca="1">IF(C15=$X$4,IF(ISERROR($V15),"Enter smelter details","RMI"),IF(ISERROR($V15),"",OFFSET('Smelter Look-up'!$F$4,$V15-4,0)))</f>
        <v>RMI</v>
      </c>
      <c r="H15" s="167">
        <f ca="1">IF(ISERROR($V15),"",OFFSET('Smelter Look-up'!$G$4,$V15-4,0))</f>
        <v>0</v>
      </c>
      <c r="I15" s="168" t="str">
        <f ca="1">IF(ISERROR($V15),"",OFFSET('Smelter Look-up'!$H$4,$V15-4,0))</f>
        <v>Mentok</v>
      </c>
      <c r="J15" s="168" t="str">
        <f ca="1">IF(ISERROR($V15),"",OFFSET('Smelter Look-up'!$I$4,$V15-4,0))</f>
        <v>Kepulauan Bangka Belitung</v>
      </c>
      <c r="K15" s="207"/>
      <c r="L15" s="207"/>
      <c r="M15" s="207"/>
      <c r="N15" s="207"/>
      <c r="O15" s="207"/>
      <c r="P15" s="169"/>
      <c r="Q15" s="208"/>
      <c r="R15" s="166" t="str">
        <f ca="1">IF(ISERROR($V15),"",OFFSET('Smelter Look-up'!$C$4,$V15-4,0)&amp;"")</f>
        <v>PT Timah Tbk Mentok</v>
      </c>
      <c r="S15" s="165" t="str">
        <f t="shared" ca="1" si="2"/>
        <v>ID</v>
      </c>
      <c r="T15" s="165" t="str">
        <f ca="1">IF(B15="","",IF(ISERROR(MATCH($J15,SorP!$B$1:$B$6261,0)),"",INDIRECT("'SorP'!$A$"&amp;MATCH($S15&amp;$J15,SorP!C:C,0))))</f>
        <v>ID-BB</v>
      </c>
      <c r="U15" s="185"/>
      <c r="V15" s="209">
        <f ca="1">IF(C15="",NA(),IF(OR(C15="Smelter not listed",C15="Smelter not yet identified"),MATCH($B15&amp;$D15,'Smelter Look-up'!$J:$J,0),MATCH($B15&amp;$C15,'Smelter Look-up'!$J:$J,0)))</f>
        <v>532</v>
      </c>
      <c r="X15" s="210">
        <f t="shared" ca="1" si="3"/>
        <v>0</v>
      </c>
      <c r="AB15" s="211" t="str">
        <f t="shared" ca="1" si="4"/>
        <v>TinPT Timah Tbk Mentok</v>
      </c>
    </row>
    <row r="16" spans="1:34" s="210" customFormat="1" ht="20.100000000000001" customHeight="1">
      <c r="A16" s="400" t="s">
        <v>753</v>
      </c>
      <c r="B16" s="166" t="str">
        <f ca="1">IF(LEN(A16)=0,"",INDEX('Smelter Look-up'!$A:$A,MATCH($A16,'Smelter Look-up'!$E:$E,0)))</f>
        <v>Tin</v>
      </c>
      <c r="C16" s="170" t="str">
        <f ca="1">IF(LEN(A16)=0,"",INDEX('Smelter Look-up'!$C:$C,MATCH($A16,'Smelter Look-up'!$E:$E,0)))</f>
        <v>Thaisarco</v>
      </c>
      <c r="D16" s="213"/>
      <c r="E16" s="166" t="str">
        <f ca="1">IF(ISERROR($V16),"",OFFSET('Smelter Look-up'!$D$4,$V16-4,0)&amp;"")</f>
        <v>THAILAND</v>
      </c>
      <c r="F16" s="166" t="str">
        <f ca="1">IF(ISERROR($V16),"",OFFSET('Smelter Look-up'!$E$4,$V16-4,0))</f>
        <v>CID001898</v>
      </c>
      <c r="G16" s="166" t="str">
        <f ca="1">IF(C16=$X$4,IF(ISERROR($V16),"Enter smelter details","RMI"),IF(ISERROR($V16),"",OFFSET('Smelter Look-up'!$F$4,$V16-4,0)))</f>
        <v>RMI</v>
      </c>
      <c r="H16" s="167">
        <f ca="1">IF(ISERROR($V16),"",OFFSET('Smelter Look-up'!$G$4,$V16-4,0))</f>
        <v>0</v>
      </c>
      <c r="I16" s="168" t="str">
        <f ca="1">IF(ISERROR($V16),"",OFFSET('Smelter Look-up'!$H$4,$V16-4,0))</f>
        <v>Amphur Muang</v>
      </c>
      <c r="J16" s="168" t="str">
        <f ca="1">IF(ISERROR($V16),"",OFFSET('Smelter Look-up'!$I$4,$V16-4,0))</f>
        <v>Phuket</v>
      </c>
      <c r="K16" s="207"/>
      <c r="L16" s="207"/>
      <c r="M16" s="207"/>
      <c r="N16" s="207"/>
      <c r="O16" s="207"/>
      <c r="P16" s="169"/>
      <c r="Q16" s="208"/>
      <c r="R16" s="166" t="str">
        <f ca="1">IF(ISERROR($V16),"",OFFSET('Smelter Look-up'!$C$4,$V16-4,0)&amp;"")</f>
        <v>Thaisarco</v>
      </c>
      <c r="S16" s="165" t="str">
        <f t="shared" ca="1" si="2"/>
        <v>TH</v>
      </c>
      <c r="T16" s="165" t="str">
        <f ca="1">IF(B16="","",IF(ISERROR(MATCH($J16,SorP!$B$1:$B$6261,0)),"",INDIRECT("'SorP'!$A$"&amp;MATCH($S16&amp;$J16,SorP!C:C,0))))</f>
        <v>TH-83</v>
      </c>
      <c r="U16" s="185"/>
      <c r="V16" s="209">
        <f ca="1">IF(C16="",NA(),IF(OR(C16="Smelter not listed",C16="Smelter not yet identified"),MATCH($B16&amp;$D16,'Smelter Look-up'!$J:$J,0),MATCH($B16&amp;$C16,'Smelter Look-up'!$J:$J,0)))</f>
        <v>543</v>
      </c>
      <c r="X16" s="210">
        <f t="shared" ca="1" si="3"/>
        <v>0</v>
      </c>
      <c r="AB16" s="211" t="str">
        <f t="shared" ca="1" si="4"/>
        <v>TinThaisarco</v>
      </c>
    </row>
    <row r="17" spans="1:28" s="210" customFormat="1" ht="20.100000000000001" customHeight="1">
      <c r="A17" s="400" t="s">
        <v>1728</v>
      </c>
      <c r="B17" s="166" t="str">
        <f ca="1">IF(LEN(A17)=0,"",INDEX('Smelter Look-up'!$A:$A,MATCH($A17,'Smelter Look-up'!$E:$E,0)))</f>
        <v>Tin</v>
      </c>
      <c r="C17" s="170" t="str">
        <f ca="1">IF(LEN(A17)=0,"",INDEX('Smelter Look-up'!$C:$C,MATCH($A17,'Smelter Look-up'!$E:$E,0)))</f>
        <v>Aurubis Beerse</v>
      </c>
      <c r="D17" s="213"/>
      <c r="E17" s="166" t="str">
        <f ca="1">IF(ISERROR($V17),"",OFFSET('Smelter Look-up'!$D$4,$V17-4,0)&amp;"")</f>
        <v>BELGIUM</v>
      </c>
      <c r="F17" s="166" t="str">
        <f ca="1">IF(ISERROR($V17),"",OFFSET('Smelter Look-up'!$E$4,$V17-4,0))</f>
        <v>CID002773</v>
      </c>
      <c r="G17" s="166" t="str">
        <f ca="1">IF(C17=$X$4,IF(ISERROR($V17),"Enter smelter details","RMI"),IF(ISERROR($V17),"",OFFSET('Smelter Look-up'!$F$4,$V17-4,0)))</f>
        <v>RMI</v>
      </c>
      <c r="H17" s="167">
        <f ca="1">IF(ISERROR($V17),"",OFFSET('Smelter Look-up'!$G$4,$V17-4,0))</f>
        <v>0</v>
      </c>
      <c r="I17" s="168" t="str">
        <f ca="1">IF(ISERROR($V17),"",OFFSET('Smelter Look-up'!$H$4,$V17-4,0))</f>
        <v>Beerse</v>
      </c>
      <c r="J17" s="168" t="str">
        <f ca="1">IF(ISERROR($V17),"",OFFSET('Smelter Look-up'!$I$4,$V17-4,0))</f>
        <v>Antwerpen</v>
      </c>
      <c r="K17" s="207"/>
      <c r="L17" s="207"/>
      <c r="M17" s="207"/>
      <c r="N17" s="207"/>
      <c r="O17" s="207"/>
      <c r="P17" s="169"/>
      <c r="Q17" s="208"/>
      <c r="R17" s="166" t="str">
        <f ca="1">IF(ISERROR($V17),"",OFFSET('Smelter Look-up'!$C$4,$V17-4,0)&amp;"")</f>
        <v>Aurubis Beerse</v>
      </c>
      <c r="S17" s="165" t="str">
        <f t="shared" ca="1" si="2"/>
        <v>BE</v>
      </c>
      <c r="T17" s="165" t="str">
        <f ca="1">IF(B17="","",IF(ISERROR(MATCH($J17,SorP!$B$1:$B$6261,0)),"",INDIRECT("'SorP'!$A$"&amp;MATCH($S17&amp;$J17,SorP!C:C,0))))</f>
        <v>BE-VAN</v>
      </c>
      <c r="U17" s="185"/>
      <c r="V17" s="209">
        <f ca="1">IF(C17="",NA(),IF(OR(C17="Smelter not listed",C17="Smelter not yet identified"),MATCH($B17&amp;$D17,'Smelter Look-up'!$J:$J,0),MATCH($B17&amp;$C17,'Smelter Look-up'!$J:$J,0)))</f>
        <v>423</v>
      </c>
      <c r="X17" s="210">
        <f t="shared" ca="1" si="3"/>
        <v>0</v>
      </c>
      <c r="AB17" s="211" t="str">
        <f t="shared" ca="1" si="4"/>
        <v>TinAurubis Beerse</v>
      </c>
    </row>
    <row r="18" spans="1:28" s="210" customFormat="1" ht="20.100000000000001" customHeight="1">
      <c r="A18" s="399" t="s">
        <v>1730</v>
      </c>
      <c r="B18" s="166" t="str">
        <f ca="1">IF(LEN(A18)=0,"",INDEX('Smelter Look-up'!$A:$A,MATCH($A18,'Smelter Look-up'!$E:$E,0)))</f>
        <v>Tin</v>
      </c>
      <c r="C18" s="170" t="str">
        <f ca="1">IF(LEN(A18)=0,"",INDEX('Smelter Look-up'!$C:$C,MATCH($A18,'Smelter Look-up'!$E:$E,0)))</f>
        <v>Aurubis Berango</v>
      </c>
      <c r="D18" s="213"/>
      <c r="E18" s="166" t="str">
        <f ca="1">IF(ISERROR($V18),"",OFFSET('Smelter Look-up'!$D$4,$V18-4,0)&amp;"")</f>
        <v>SPAIN</v>
      </c>
      <c r="F18" s="166" t="str">
        <f ca="1">IF(ISERROR($V18),"",OFFSET('Smelter Look-up'!$E$4,$V18-4,0))</f>
        <v>CID002774</v>
      </c>
      <c r="G18" s="166" t="str">
        <f ca="1">IF(C18=$X$4,IF(ISERROR($V18),"Enter smelter details","RMI"),IF(ISERROR($V18),"",OFFSET('Smelter Look-up'!$F$4,$V18-4,0)))</f>
        <v>RMI</v>
      </c>
      <c r="H18" s="167">
        <f ca="1">IF(ISERROR($V18),"",OFFSET('Smelter Look-up'!$G$4,$V18-4,0))</f>
        <v>0</v>
      </c>
      <c r="I18" s="168" t="str">
        <f ca="1">IF(ISERROR($V18),"",OFFSET('Smelter Look-up'!$H$4,$V18-4,0))</f>
        <v>Berango</v>
      </c>
      <c r="J18" s="168" t="str">
        <f ca="1">IF(ISERROR($V18),"",OFFSET('Smelter Look-up'!$I$4,$V18-4,0))</f>
        <v>Bizkaia</v>
      </c>
      <c r="K18" s="207"/>
      <c r="L18" s="207"/>
      <c r="M18" s="207"/>
      <c r="N18" s="207"/>
      <c r="O18" s="207"/>
      <c r="P18" s="169"/>
      <c r="Q18" s="208"/>
      <c r="R18" s="166" t="str">
        <f ca="1">IF(ISERROR($V18),"",OFFSET('Smelter Look-up'!$C$4,$V18-4,0)&amp;"")</f>
        <v>Aurubis Berango</v>
      </c>
      <c r="S18" s="165" t="str">
        <f t="shared" ca="1" si="2"/>
        <v>ES</v>
      </c>
      <c r="T18" s="165" t="str">
        <f ca="1">IF(B18="","",IF(ISERROR(MATCH($J18,SorP!$B$1:$B$6261,0)),"",INDIRECT("'SorP'!$A$"&amp;MATCH($S18&amp;$J18,SorP!C:C,0))))</f>
        <v>ES-BI</v>
      </c>
      <c r="U18" s="185"/>
      <c r="V18" s="209">
        <f ca="1">IF(C18="",NA(),IF(OR(C18="Smelter not listed",C18="Smelter not yet identified"),MATCH($B18&amp;$D18,'Smelter Look-up'!$J:$J,0),MATCH($B18&amp;$C18,'Smelter Look-up'!$J:$J,0)))</f>
        <v>425</v>
      </c>
      <c r="X18" s="210">
        <f t="shared" ca="1" si="3"/>
        <v>0</v>
      </c>
      <c r="AB18" s="211" t="str">
        <f t="shared" ca="1" si="4"/>
        <v>TinAurubis Berango</v>
      </c>
    </row>
    <row r="19" spans="1:28" s="210" customFormat="1" ht="20.25">
      <c r="A19" s="399" t="s">
        <v>2419</v>
      </c>
      <c r="B19" s="166" t="str">
        <f ca="1">IF(LEN(A19)=0,"",INDEX('Smelter Look-up'!$A:$A,MATCH($A19,'Smelter Look-up'!$E:$E,0)))</f>
        <v>Tin</v>
      </c>
      <c r="C19" s="170" t="str">
        <f ca="1">IF(LEN(A19)=0,"",INDEX('Smelter Look-up'!$C:$C,MATCH($A19,'Smelter Look-up'!$E:$E,0)))</f>
        <v>Guangdong Hanhe Non-Ferrous Metal Co., Ltd.</v>
      </c>
      <c r="D19" s="213"/>
      <c r="E19" s="166" t="str">
        <f ca="1">IF(ISERROR($V19),"",OFFSET('Smelter Look-up'!$D$4,$V19-4,0)&amp;"")</f>
        <v>CHINA</v>
      </c>
      <c r="F19" s="166" t="str">
        <f ca="1">IF(ISERROR($V19),"",OFFSET('Smelter Look-up'!$E$4,$V19-4,0))</f>
        <v>CID003116</v>
      </c>
      <c r="G19" s="166" t="str">
        <f ca="1">IF(C19=$X$4,IF(ISERROR($V19),"Enter smelter details","RMI"),IF(ISERROR($V19),"",OFFSET('Smelter Look-up'!$F$4,$V19-4,0)))</f>
        <v>RMI</v>
      </c>
      <c r="H19" s="167">
        <f ca="1">IF(ISERROR($V19),"",OFFSET('Smelter Look-up'!$G$4,$V19-4,0))</f>
        <v>0</v>
      </c>
      <c r="I19" s="168" t="str">
        <f ca="1">IF(ISERROR($V19),"",OFFSET('Smelter Look-up'!$H$4,$V19-4,0))</f>
        <v>Chaozhou</v>
      </c>
      <c r="J19" s="168" t="str">
        <f ca="1">IF(ISERROR($V19),"",OFFSET('Smelter Look-up'!$I$4,$V19-4,0))</f>
        <v>Guangdong Sheng</v>
      </c>
      <c r="K19" s="207"/>
      <c r="L19" s="207"/>
      <c r="M19" s="207"/>
      <c r="N19" s="207"/>
      <c r="O19" s="207"/>
      <c r="P19" s="169"/>
      <c r="Q19" s="208"/>
      <c r="R19" s="166" t="str">
        <f ca="1">IF(ISERROR($V19),"",OFFSET('Smelter Look-up'!$C$4,$V19-4,0)&amp;"")</f>
        <v>Guangdong Hanhe Non-Ferrous Metal Co., Ltd.</v>
      </c>
      <c r="S19" s="165" t="str">
        <f t="shared" ca="1" si="2"/>
        <v>CN</v>
      </c>
      <c r="T19" s="165" t="str">
        <f ca="1">IF(B19="","",IF(ISERROR(MATCH($J19,SorP!$B$1:$B$6261,0)),"",INDIRECT("'SorP'!$A$"&amp;MATCH($S19&amp;$J19,SorP!C:C,0))))</f>
        <v>CN-GD</v>
      </c>
      <c r="U19" s="185"/>
      <c r="V19" s="209">
        <f ca="1">IF(C19="",NA(),IF(OR(C19="Smelter not listed",C19="Smelter not yet identified"),MATCH($B19&amp;$D19,'Smelter Look-up'!$J:$J,0),MATCH($B19&amp;$C19,'Smelter Look-up'!$J:$J,0)))</f>
        <v>475</v>
      </c>
      <c r="X19" s="210">
        <f t="shared" ca="1" si="3"/>
        <v>0</v>
      </c>
      <c r="AB19" s="211" t="str">
        <f t="shared" ca="1" si="4"/>
        <v>TinGuangdong Hanhe Non-Ferrous Metal Co., Ltd.</v>
      </c>
    </row>
    <row r="20" spans="1:28" s="210" customFormat="1" ht="20.25">
      <c r="A20" s="399" t="s">
        <v>13348</v>
      </c>
      <c r="B20" s="166" t="str">
        <f ca="1">IF(LEN(A20)=0,"",INDEX('Smelter Look-up'!$A:$A,MATCH($A20,'Smelter Look-up'!$E:$E,0)))</f>
        <v>Tin</v>
      </c>
      <c r="C20" s="170" t="str">
        <f ca="1">IF(LEN(A20)=0,"",INDEX('Smelter Look-up'!$C:$C,MATCH($A20,'Smelter Look-up'!$E:$E,0)))</f>
        <v>Luna Smelter, Ltd.</v>
      </c>
      <c r="D20" s="213"/>
      <c r="E20" s="166" t="str">
        <f ca="1">IF(ISERROR($V20),"",OFFSET('Smelter Look-up'!$D$4,$V20-4,0)&amp;"")</f>
        <v>RWANDA</v>
      </c>
      <c r="F20" s="166" t="str">
        <f ca="1">IF(ISERROR($V20),"",OFFSET('Smelter Look-up'!$E$4,$V20-4,0))</f>
        <v>CID003387</v>
      </c>
      <c r="G20" s="166" t="str">
        <f ca="1">IF(C20=$X$4,IF(ISERROR($V20),"Enter smelter details","RMI"),IF(ISERROR($V20),"",OFFSET('Smelter Look-up'!$F$4,$V20-4,0)))</f>
        <v>RMI</v>
      </c>
      <c r="H20" s="167">
        <f ca="1">IF(ISERROR($V20),"",OFFSET('Smelter Look-up'!$G$4,$V20-4,0))</f>
        <v>0</v>
      </c>
      <c r="I20" s="168" t="str">
        <f ca="1">IF(ISERROR($V20),"",OFFSET('Smelter Look-up'!$H$4,$V20-4,0))</f>
        <v>Kigali</v>
      </c>
      <c r="J20" s="168" t="str">
        <f ca="1">IF(ISERROR($V20),"",OFFSET('Smelter Look-up'!$I$4,$V20-4,0))</f>
        <v>City of Kigali</v>
      </c>
      <c r="K20" s="207"/>
      <c r="L20" s="207"/>
      <c r="M20" s="207"/>
      <c r="N20" s="207"/>
      <c r="O20" s="207"/>
      <c r="P20" s="169"/>
      <c r="Q20" s="208"/>
      <c r="R20" s="166" t="str">
        <f ca="1">IF(ISERROR($V20),"",OFFSET('Smelter Look-up'!$C$4,$V20-4,0)&amp;"")</f>
        <v>Luna Smelter, Ltd.</v>
      </c>
      <c r="S20" s="165" t="str">
        <f t="shared" ca="1" si="2"/>
        <v>RW</v>
      </c>
      <c r="T20" s="165" t="str">
        <f ca="1">IF(B20="","",IF(ISERROR(MATCH($J20,SorP!$B$1:$B$6261,0)),"",INDIRECT("'SorP'!$A$"&amp;MATCH($S20&amp;$J20,SorP!C:C,0))))</f>
        <v>RW-01</v>
      </c>
      <c r="U20" s="185"/>
      <c r="V20" s="209">
        <f ca="1">IF(C20="",NA(),IF(OR(C20="Smelter not listed",C20="Smelter not yet identified"),MATCH($B20&amp;$D20,'Smelter Look-up'!$J:$J,0),MATCH($B20&amp;$C20,'Smelter Look-up'!$J:$J,0)))</f>
        <v>488</v>
      </c>
      <c r="X20" s="210">
        <f t="shared" ca="1" si="3"/>
        <v>0</v>
      </c>
      <c r="AB20" s="211" t="str">
        <f t="shared" ca="1" si="4"/>
        <v>TinLuna Smelter, Ltd.</v>
      </c>
    </row>
    <row r="21" spans="1:28" s="210" customFormat="1" ht="20.25">
      <c r="A21" s="399" t="s">
        <v>13349</v>
      </c>
      <c r="B21" s="166" t="str">
        <f ca="1">IF(LEN(A21)=0,"",INDEX('Smelter Look-up'!$A:$A,MATCH($A21,'Smelter Look-up'!$E:$E,0)))</f>
        <v>Tin</v>
      </c>
      <c r="C21" s="170" t="str">
        <f ca="1">IF(LEN(A21)=0,"",INDEX('Smelter Look-up'!$C:$C,MATCH($A21,'Smelter Look-up'!$E:$E,0)))</f>
        <v>PT Mitra Sukses Globalindo</v>
      </c>
      <c r="D21" s="213"/>
      <c r="E21" s="166" t="str">
        <f ca="1">IF(ISERROR($V21),"",OFFSET('Smelter Look-up'!$D$4,$V21-4,0)&amp;"")</f>
        <v>INDONESIA</v>
      </c>
      <c r="F21" s="166" t="str">
        <f ca="1">IF(ISERROR($V21),"",OFFSET('Smelter Look-up'!$E$4,$V21-4,0))</f>
        <v>CID003449</v>
      </c>
      <c r="G21" s="166" t="str">
        <f ca="1">IF(C21=$X$4,IF(ISERROR($V21),"Enter smelter details","RMI"),IF(ISERROR($V21),"",OFFSET('Smelter Look-up'!$F$4,$V21-4,0)))</f>
        <v>RMI</v>
      </c>
      <c r="H21" s="167">
        <f ca="1">IF(ISERROR($V21),"",OFFSET('Smelter Look-up'!$G$4,$V21-4,0))</f>
        <v>0</v>
      </c>
      <c r="I21" s="168" t="str">
        <f ca="1">IF(ISERROR($V21),"",OFFSET('Smelter Look-up'!$H$4,$V21-4,0))</f>
        <v>Pangkalpinang</v>
      </c>
      <c r="J21" s="168" t="str">
        <f ca="1">IF(ISERROR($V21),"",OFFSET('Smelter Look-up'!$I$4,$V21-4,0))</f>
        <v>Kepulauan Bangka Belitung</v>
      </c>
      <c r="K21" s="207"/>
      <c r="L21" s="207"/>
      <c r="M21" s="207"/>
      <c r="N21" s="207"/>
      <c r="O21" s="207"/>
      <c r="P21" s="169"/>
      <c r="Q21" s="208"/>
      <c r="R21" s="166" t="str">
        <f ca="1">IF(ISERROR($V21),"",OFFSET('Smelter Look-up'!$C$4,$V21-4,0)&amp;"")</f>
        <v>PT Mitra Sukses Globalindo</v>
      </c>
      <c r="S21" s="165" t="str">
        <f t="shared" ca="1" si="2"/>
        <v>ID</v>
      </c>
      <c r="T21" s="165" t="str">
        <f ca="1">IF(B21="","",IF(ISERROR(MATCH($J21,SorP!$B$1:$B$6261,0)),"",INDIRECT("'SorP'!$A$"&amp;MATCH($S21&amp;$J21,SorP!C:C,0))))</f>
        <v>ID-BB</v>
      </c>
      <c r="U21" s="185"/>
      <c r="V21" s="209">
        <f ca="1">IF(C21="",NA(),IF(OR(C21="Smelter not listed",C21="Smelter not yet identified"),MATCH($B21&amp;$D21,'Smelter Look-up'!$J:$J,0),MATCH($B21&amp;$C21,'Smelter Look-up'!$J:$J,0)))</f>
        <v>525</v>
      </c>
      <c r="X21" s="210">
        <f t="shared" ca="1" si="3"/>
        <v>0</v>
      </c>
      <c r="AB21" s="211" t="str">
        <f t="shared" ca="1" si="4"/>
        <v>TinPT Mitra Sukses Globalindo</v>
      </c>
    </row>
    <row r="22" spans="1:28" s="210" customFormat="1" ht="20.25">
      <c r="A22" s="399" t="s">
        <v>14873</v>
      </c>
      <c r="B22" s="166" t="str">
        <f ca="1">IF(LEN(A22)=0,"",INDEX('Smelter Look-up'!$A:$A,MATCH($A22,'Smelter Look-up'!$E:$E,0)))</f>
        <v>Tin</v>
      </c>
      <c r="C22" s="170" t="str">
        <f ca="1">IF(LEN(A22)=0,"",INDEX('Smelter Look-up'!$C:$C,MATCH($A22,'Smelter Look-up'!$E:$E,0)))</f>
        <v>PT Putera Sarana Shakti (PT PSS)</v>
      </c>
      <c r="D22" s="213"/>
      <c r="E22" s="166" t="str">
        <f ca="1">IF(ISERROR($V22),"",OFFSET('Smelter Look-up'!$D$4,$V22-4,0)&amp;"")</f>
        <v>INDONESIA</v>
      </c>
      <c r="F22" s="166" t="str">
        <f ca="1">IF(ISERROR($V22),"",OFFSET('Smelter Look-up'!$E$4,$V22-4,0))</f>
        <v>CID003868</v>
      </c>
      <c r="G22" s="166" t="str">
        <f ca="1">IF(C22=$X$4,IF(ISERROR($V22),"Enter smelter details","RMI"),IF(ISERROR($V22),"",OFFSET('Smelter Look-up'!$F$4,$V22-4,0)))</f>
        <v>RMI</v>
      </c>
      <c r="H22" s="167">
        <f ca="1">IF(ISERROR($V22),"",OFFSET('Smelter Look-up'!$G$4,$V22-4,0))</f>
        <v>0</v>
      </c>
      <c r="I22" s="168" t="str">
        <f ca="1">IF(ISERROR($V22),"",OFFSET('Smelter Look-up'!$H$4,$V22-4,0))</f>
        <v>Sungailiat</v>
      </c>
      <c r="J22" s="168" t="str">
        <f ca="1">IF(ISERROR($V22),"",OFFSET('Smelter Look-up'!$I$4,$V22-4,0))</f>
        <v>Kepulauan Bangka Belitung</v>
      </c>
      <c r="K22" s="207"/>
      <c r="L22" s="207"/>
      <c r="M22" s="207"/>
      <c r="N22" s="207"/>
      <c r="O22" s="207"/>
      <c r="P22" s="169"/>
      <c r="Q22" s="208"/>
      <c r="R22" s="166" t="str">
        <f ca="1">IF(ISERROR($V22),"",OFFSET('Smelter Look-up'!$C$4,$V22-4,0)&amp;"")</f>
        <v>PT Putera Sarana Shakti (PT PSS)</v>
      </c>
      <c r="S22" s="165" t="str">
        <f t="shared" ca="1" si="2"/>
        <v>ID</v>
      </c>
      <c r="T22" s="165" t="str">
        <f ca="1">IF(B22="","",IF(ISERROR(MATCH($J22,SorP!$B$1:$B$6261,0)),"",INDIRECT("'SorP'!$A$"&amp;MATCH($S22&amp;$J22,SorP!C:C,0))))</f>
        <v>ID-BB</v>
      </c>
      <c r="U22" s="185"/>
      <c r="V22" s="209">
        <f ca="1">IF(C22="",NA(),IF(OR(C22="Smelter not listed",C22="Smelter not yet identified"),MATCH($B22&amp;$D22,'Smelter Look-up'!$J:$J,0),MATCH($B22&amp;$C22,'Smelter Look-up'!$J:$J,0)))</f>
        <v>528</v>
      </c>
      <c r="X22" s="210">
        <f t="shared" ca="1" si="3"/>
        <v>0</v>
      </c>
      <c r="AB22" s="211" t="str">
        <f t="shared" ca="1" si="4"/>
        <v>TinPT Putera Sarana Shakti (PT PSS)</v>
      </c>
    </row>
    <row r="23" spans="1:28" s="210" customFormat="1" ht="76.5">
      <c r="A23" s="399"/>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25">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25">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25">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25">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25">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25">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25">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25">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25">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25">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25">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25">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25">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7" t="str">
        <f>IF(LEN(A2504)=0,"",INDEX('Smelter Look-up'!$A:$A,MATCH($A2504,'Smelter Look-up'!$E:$E,0)))</f>
        <v/>
      </c>
      <c r="C2504" s="170" t="str">
        <f>IF(LEN(A2504)=0,"",INDEX('Smelter Look-up'!$C:$C,MATCH($A2504,'Smelter Look-up'!$E:$E,0)))</f>
        <v/>
      </c>
      <c r="D2504" s="270"/>
      <c r="E2504" s="267" t="str">
        <f ca="1">IF(ISERROR($V2504),"",OFFSET('Smelter Look-up'!$D$4,$V2504-4,0)&amp;"")</f>
        <v/>
      </c>
      <c r="F2504" s="267" t="str">
        <f ca="1">IF(ISERROR($V2504),"",OFFSET('Smelter Look-up'!$E$4,$V2504-4,0))</f>
        <v/>
      </c>
      <c r="G2504" s="267" t="str">
        <f ca="1">IF(C2504=$X$4,IF(ISERROR($V2504),"Enter smelter details","RMI"),IF(ISERROR($V2504),"",OFFSET('Smelter Look-up'!$F$4,$V2504-4,0)))</f>
        <v/>
      </c>
      <c r="H2504" s="271" t="str">
        <f ca="1">IF(ISERROR($V2504),"",OFFSET('Smelter Look-up'!$G$4,$V2504-4,0))</f>
        <v/>
      </c>
      <c r="I2504" s="272" t="str">
        <f ca="1">IF(ISERROR($V2504),"",OFFSET('Smelter Look-up'!$H$4,$V2504-4,0))</f>
        <v/>
      </c>
      <c r="J2504" s="273" t="str">
        <f ca="1">IF(ISERROR($V2504),"",OFFSET('Smelter Look-up'!$I$4,$V2504-4,0))</f>
        <v/>
      </c>
      <c r="K2504" s="207"/>
      <c r="L2504" s="207"/>
      <c r="M2504" s="207"/>
      <c r="N2504" s="207"/>
      <c r="O2504" s="207"/>
      <c r="P2504" s="269"/>
      <c r="Q2504" s="266"/>
      <c r="R2504" s="268" t="str">
        <f ca="1">IF(ISERROR($V2504),"",OFFSET('Smelter Look-up'!$C$4,$V2504-4,0)&amp;"")</f>
        <v/>
      </c>
      <c r="S2504" s="265"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D970C862-01FA-4BA3-BBB7-841A67552E3E}"/>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2" t="str">
        <f ca="1">OFFSET(L!$C$1,MATCH("Checker"&amp;ADDRESS(ROW(),COLUMN(),4),L!$A:$A,0)-1,SL,,)</f>
        <v>To ensure all required fields have been populated before submitting to your customers review form for any line items highlighted in red</v>
      </c>
      <c r="B1" s="392"/>
      <c r="C1" s="392"/>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Arc-Tronics, Inc.</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Marla Spahic</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marlas@arc-tronics.com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5" t="str">
        <f>Declaration!D17</f>
        <v>847-979-6505</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Marla Spahic</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marlas@arc-tronics.com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46267</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Yes</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 xml:space="preserve">Tantalum  </v>
      </c>
      <c r="B39" s="250">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0"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0"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0">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www.arc-tronics.com</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0</v>
      </c>
      <c r="G65" s="67">
        <f ca="1">IF(AND(COUNTIF(SmelterIdetifiedForMetal,"Tantalum")&gt;0,COUNTIF('Smelter List'!AB$5:AB$2504,"Tantalum?*")&gt;0),0,1)</f>
        <v>1</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List'!AB$5:AB$2504,"Tin?*")&gt;0),0,1)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List'!AB$5:AB$2504,"Gold?*")&gt;0),0,1)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0</v>
      </c>
      <c r="G68" s="67">
        <f ca="1">IF(AND(COUNTIF(SmelterIdetifiedForMetal,"Tungsten")&gt;0,COUNTIF('Smelter List'!AB$5:AB$2504,"Tungsten?*")&gt;0),0,1)</f>
        <v>1</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10"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8" customWidth="1"/>
    <col min="2" max="2" width="39.875" style="261" customWidth="1"/>
    <col min="3" max="5" width="39.875" style="258" customWidth="1"/>
    <col min="6" max="6" width="58.875" style="258" customWidth="1"/>
    <col min="7" max="7" width="1.625" style="258" customWidth="1"/>
    <col min="8" max="8" width="9" style="258" customWidth="1"/>
    <col min="9" max="16384" width="8.875" style="259"/>
  </cols>
  <sheetData>
    <row r="1" spans="1:8" s="20" customFormat="1" ht="35.1" customHeight="1" thickTop="1">
      <c r="A1" s="394" t="str">
        <f ca="1">OFFSET(L!$C$1,MATCH("Product List"&amp;ADDRESS(ROW(),COLUMN(),4),L!$A:$A,0)-1,SL,,)</f>
        <v>Completion required only if reporting level "Product (or List of Products)" selected on the 'Declaration' worksheet.</v>
      </c>
      <c r="B1" s="395"/>
      <c r="C1" s="395"/>
      <c r="D1" s="395"/>
      <c r="E1" s="395"/>
      <c r="F1" s="395"/>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3" t="s">
        <v>858</v>
      </c>
      <c r="C4" s="393"/>
      <c r="D4" s="393"/>
      <c r="E4" s="393"/>
      <c r="F4" s="393"/>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6"/>
      <c r="C6" s="95"/>
      <c r="D6" s="95"/>
      <c r="E6" s="95"/>
      <c r="F6" s="95"/>
      <c r="G6" s="257"/>
    </row>
    <row r="7" spans="1:8" ht="15.75">
      <c r="A7" s="126"/>
      <c r="B7" s="256"/>
      <c r="C7" s="95"/>
      <c r="D7" s="95"/>
      <c r="E7" s="95"/>
      <c r="F7" s="95"/>
      <c r="G7" s="257"/>
    </row>
    <row r="8" spans="1:8" ht="15.75">
      <c r="A8" s="126"/>
      <c r="B8" s="256"/>
      <c r="C8" s="95"/>
      <c r="D8" s="95"/>
      <c r="E8" s="95"/>
      <c r="F8" s="95"/>
      <c r="G8" s="257"/>
    </row>
    <row r="9" spans="1:8" ht="15.75">
      <c r="A9" s="126"/>
      <c r="B9" s="256"/>
      <c r="C9" s="95"/>
      <c r="D9" s="95"/>
      <c r="E9" s="95"/>
      <c r="F9" s="95"/>
      <c r="G9" s="257"/>
    </row>
    <row r="10" spans="1:8" ht="15.75">
      <c r="A10" s="126"/>
      <c r="B10" s="256"/>
      <c r="C10" s="95"/>
      <c r="D10" s="95"/>
      <c r="E10" s="95"/>
      <c r="F10" s="95"/>
      <c r="G10" s="257"/>
    </row>
    <row r="11" spans="1:8" ht="15.75">
      <c r="A11" s="126"/>
      <c r="B11" s="256"/>
      <c r="C11" s="95"/>
      <c r="D11" s="95"/>
      <c r="E11" s="95"/>
      <c r="F11" s="95"/>
      <c r="G11" s="257"/>
    </row>
    <row r="12" spans="1:8" ht="15.75">
      <c r="A12" s="126"/>
      <c r="B12" s="256"/>
      <c r="C12" s="95"/>
      <c r="D12" s="95"/>
      <c r="E12" s="95"/>
      <c r="F12" s="95"/>
      <c r="G12" s="257"/>
    </row>
    <row r="13" spans="1:8" ht="15.75">
      <c r="A13" s="126"/>
      <c r="B13" s="256"/>
      <c r="C13" s="95"/>
      <c r="D13" s="95"/>
      <c r="E13" s="95"/>
      <c r="F13" s="95"/>
      <c r="G13" s="257"/>
    </row>
    <row r="14" spans="1:8" ht="15.75">
      <c r="A14" s="126"/>
      <c r="B14" s="256"/>
      <c r="C14" s="95"/>
      <c r="D14" s="95"/>
      <c r="E14" s="95"/>
      <c r="F14" s="95"/>
      <c r="G14" s="257"/>
    </row>
    <row r="15" spans="1:8" ht="15.75">
      <c r="A15" s="126"/>
      <c r="B15" s="256"/>
      <c r="C15" s="95"/>
      <c r="D15" s="95"/>
      <c r="E15" s="95"/>
      <c r="F15" s="95"/>
      <c r="G15" s="257"/>
    </row>
    <row r="16" spans="1:8" ht="15.75">
      <c r="A16" s="126"/>
      <c r="B16" s="256"/>
      <c r="C16" s="95"/>
      <c r="D16" s="95"/>
      <c r="E16" s="95"/>
      <c r="F16" s="95"/>
      <c r="G16" s="257"/>
    </row>
    <row r="17" spans="1:7" ht="15.75">
      <c r="A17" s="126"/>
      <c r="B17" s="256"/>
      <c r="C17" s="95"/>
      <c r="D17" s="95"/>
      <c r="E17" s="95"/>
      <c r="F17" s="95"/>
      <c r="G17" s="257"/>
    </row>
    <row r="18" spans="1:7" ht="15.75">
      <c r="A18" s="126"/>
      <c r="B18" s="256"/>
      <c r="C18" s="95"/>
      <c r="D18" s="95"/>
      <c r="E18" s="95"/>
      <c r="F18" s="95"/>
      <c r="G18" s="257"/>
    </row>
    <row r="19" spans="1:7" ht="15.75">
      <c r="A19" s="126"/>
      <c r="B19" s="256"/>
      <c r="C19" s="95"/>
      <c r="D19" s="95"/>
      <c r="E19" s="95"/>
      <c r="F19" s="95"/>
      <c r="G19" s="257"/>
    </row>
    <row r="20" spans="1:7" ht="15.75">
      <c r="A20" s="126"/>
      <c r="B20" s="256"/>
      <c r="C20" s="95"/>
      <c r="D20" s="95"/>
      <c r="E20" s="95"/>
      <c r="F20" s="95"/>
      <c r="G20" s="257"/>
    </row>
    <row r="21" spans="1:7" ht="15.75">
      <c r="A21" s="126"/>
      <c r="B21" s="256"/>
      <c r="C21" s="95"/>
      <c r="D21" s="95"/>
      <c r="E21" s="95"/>
      <c r="F21" s="95"/>
      <c r="G21" s="257"/>
    </row>
    <row r="22" spans="1:7" ht="15.75">
      <c r="A22" s="126"/>
      <c r="B22" s="256"/>
      <c r="C22" s="95"/>
      <c r="D22" s="95"/>
      <c r="E22" s="95"/>
      <c r="F22" s="95"/>
      <c r="G22" s="257"/>
    </row>
    <row r="23" spans="1:7" ht="15.75">
      <c r="A23" s="126"/>
      <c r="B23" s="256"/>
      <c r="C23" s="95"/>
      <c r="D23" s="95"/>
      <c r="E23" s="95"/>
      <c r="F23" s="95"/>
      <c r="G23" s="257"/>
    </row>
    <row r="24" spans="1:7" ht="15.75">
      <c r="A24" s="126"/>
      <c r="B24" s="256"/>
      <c r="C24" s="95"/>
      <c r="D24" s="95"/>
      <c r="E24" s="95"/>
      <c r="F24" s="95"/>
      <c r="G24" s="257"/>
    </row>
    <row r="25" spans="1:7" ht="15.75">
      <c r="A25" s="126"/>
      <c r="B25" s="256"/>
      <c r="C25" s="95"/>
      <c r="D25" s="95"/>
      <c r="E25" s="95"/>
      <c r="F25" s="95"/>
      <c r="G25" s="257"/>
    </row>
    <row r="26" spans="1:7" ht="15.75">
      <c r="A26" s="126"/>
      <c r="B26" s="256"/>
      <c r="C26" s="95"/>
      <c r="D26" s="95"/>
      <c r="E26" s="95"/>
      <c r="F26" s="95"/>
      <c r="G26" s="257"/>
    </row>
    <row r="27" spans="1:7" ht="15.75">
      <c r="A27" s="126"/>
      <c r="B27" s="256"/>
      <c r="C27" s="95"/>
      <c r="D27" s="95"/>
      <c r="E27" s="95"/>
      <c r="F27" s="95"/>
      <c r="G27" s="257"/>
    </row>
    <row r="28" spans="1:7" ht="15.75">
      <c r="A28" s="126"/>
      <c r="B28" s="256"/>
      <c r="C28" s="95"/>
      <c r="D28" s="95"/>
      <c r="E28" s="95"/>
      <c r="F28" s="95"/>
      <c r="G28" s="257"/>
    </row>
    <row r="29" spans="1:7" ht="15.75">
      <c r="A29" s="126"/>
      <c r="B29" s="256"/>
      <c r="C29" s="95"/>
      <c r="D29" s="95"/>
      <c r="E29" s="95"/>
      <c r="F29" s="95"/>
      <c r="G29" s="257"/>
    </row>
    <row r="30" spans="1:7" ht="15.75">
      <c r="A30" s="126"/>
      <c r="B30" s="256"/>
      <c r="C30" s="95"/>
      <c r="D30" s="95"/>
      <c r="E30" s="95"/>
      <c r="F30" s="95"/>
      <c r="G30" s="257"/>
    </row>
    <row r="31" spans="1:7" ht="15.75">
      <c r="A31" s="126"/>
      <c r="B31" s="256"/>
      <c r="C31" s="95"/>
      <c r="D31" s="95"/>
      <c r="E31" s="95"/>
      <c r="F31" s="95"/>
      <c r="G31" s="257"/>
    </row>
    <row r="32" spans="1:7" ht="15.75">
      <c r="A32" s="126"/>
      <c r="B32" s="256"/>
      <c r="C32" s="95"/>
      <c r="D32" s="95"/>
      <c r="E32" s="95"/>
      <c r="F32" s="95"/>
      <c r="G32" s="257"/>
    </row>
    <row r="33" spans="1:7" ht="15.75">
      <c r="A33" s="126"/>
      <c r="B33" s="256"/>
      <c r="C33" s="95"/>
      <c r="D33" s="95"/>
      <c r="E33" s="95"/>
      <c r="F33" s="95"/>
      <c r="G33" s="257"/>
    </row>
    <row r="34" spans="1:7" ht="15.75">
      <c r="A34" s="126"/>
      <c r="B34" s="256"/>
      <c r="C34" s="95"/>
      <c r="D34" s="95"/>
      <c r="E34" s="95"/>
      <c r="F34" s="95"/>
      <c r="G34" s="257"/>
    </row>
    <row r="35" spans="1:7" ht="15.75">
      <c r="A35" s="126"/>
      <c r="B35" s="256"/>
      <c r="C35" s="95"/>
      <c r="D35" s="95"/>
      <c r="E35" s="95"/>
      <c r="F35" s="95"/>
      <c r="G35" s="257"/>
    </row>
    <row r="36" spans="1:7" ht="15.75">
      <c r="A36" s="126"/>
      <c r="B36" s="256"/>
      <c r="C36" s="95"/>
      <c r="D36" s="95"/>
      <c r="E36" s="95"/>
      <c r="F36" s="95"/>
      <c r="G36" s="257"/>
    </row>
    <row r="37" spans="1:7" ht="15.75">
      <c r="A37" s="126"/>
      <c r="B37" s="256"/>
      <c r="C37" s="95"/>
      <c r="D37" s="95"/>
      <c r="E37" s="95"/>
      <c r="F37" s="95"/>
      <c r="G37" s="257"/>
    </row>
    <row r="38" spans="1:7" ht="15.75">
      <c r="A38" s="126"/>
      <c r="B38" s="256"/>
      <c r="C38" s="95"/>
      <c r="D38" s="95"/>
      <c r="E38" s="95"/>
      <c r="F38" s="95"/>
      <c r="G38" s="257"/>
    </row>
    <row r="39" spans="1:7" ht="15.75">
      <c r="A39" s="126"/>
      <c r="B39" s="256"/>
      <c r="C39" s="95"/>
      <c r="D39" s="95"/>
      <c r="E39" s="95"/>
      <c r="F39" s="95"/>
      <c r="G39" s="257"/>
    </row>
    <row r="40" spans="1:7" ht="15.75">
      <c r="A40" s="126"/>
      <c r="B40" s="256"/>
      <c r="C40" s="95"/>
      <c r="D40" s="95"/>
      <c r="E40" s="95"/>
      <c r="F40" s="95"/>
      <c r="G40" s="257"/>
    </row>
    <row r="41" spans="1:7" ht="15.75">
      <c r="A41" s="126"/>
      <c r="B41" s="256"/>
      <c r="C41" s="95"/>
      <c r="D41" s="95"/>
      <c r="E41" s="95"/>
      <c r="F41" s="95"/>
      <c r="G41" s="257"/>
    </row>
    <row r="42" spans="1:7" ht="15.75">
      <c r="A42" s="126"/>
      <c r="B42" s="256"/>
      <c r="C42" s="95"/>
      <c r="D42" s="95"/>
      <c r="E42" s="95"/>
      <c r="F42" s="95"/>
      <c r="G42" s="257"/>
    </row>
    <row r="43" spans="1:7" ht="15.75">
      <c r="A43" s="126"/>
      <c r="B43" s="256"/>
      <c r="C43" s="95"/>
      <c r="D43" s="95"/>
      <c r="E43" s="95"/>
      <c r="F43" s="95"/>
      <c r="G43" s="257"/>
    </row>
    <row r="44" spans="1:7" ht="15.75">
      <c r="A44" s="126"/>
      <c r="B44" s="256"/>
      <c r="C44" s="95"/>
      <c r="D44" s="95"/>
      <c r="E44" s="95"/>
      <c r="F44" s="95"/>
      <c r="G44" s="257"/>
    </row>
    <row r="45" spans="1:7" ht="15.75">
      <c r="A45" s="126"/>
      <c r="B45" s="256"/>
      <c r="C45" s="95"/>
      <c r="D45" s="95"/>
      <c r="E45" s="95"/>
      <c r="F45" s="95"/>
      <c r="G45" s="257"/>
    </row>
    <row r="46" spans="1:7" ht="15.75">
      <c r="A46" s="126"/>
      <c r="B46" s="256"/>
      <c r="C46" s="95"/>
      <c r="D46" s="95"/>
      <c r="E46" s="95"/>
      <c r="F46" s="95"/>
      <c r="G46" s="257"/>
    </row>
    <row r="47" spans="1:7" ht="15.75">
      <c r="A47" s="126"/>
      <c r="B47" s="256"/>
      <c r="C47" s="95"/>
      <c r="D47" s="95"/>
      <c r="E47" s="95"/>
      <c r="F47" s="95"/>
      <c r="G47" s="257"/>
    </row>
    <row r="48" spans="1:7" ht="15.75">
      <c r="A48" s="126"/>
      <c r="B48" s="256"/>
      <c r="C48" s="95"/>
      <c r="D48" s="95"/>
      <c r="E48" s="95"/>
      <c r="F48" s="95"/>
      <c r="G48" s="257"/>
    </row>
    <row r="49" spans="1:7" ht="15.75">
      <c r="A49" s="126"/>
      <c r="B49" s="256"/>
      <c r="C49" s="95"/>
      <c r="D49" s="95"/>
      <c r="E49" s="95"/>
      <c r="F49" s="95"/>
      <c r="G49" s="257"/>
    </row>
    <row r="50" spans="1:7" ht="15.75">
      <c r="A50" s="126"/>
      <c r="B50" s="256"/>
      <c r="C50" s="95"/>
      <c r="D50" s="95"/>
      <c r="E50" s="95"/>
      <c r="F50" s="95"/>
      <c r="G50" s="257"/>
    </row>
    <row r="51" spans="1:7" ht="15.75">
      <c r="A51" s="126"/>
      <c r="B51" s="256"/>
      <c r="C51" s="95"/>
      <c r="D51" s="95"/>
      <c r="E51" s="95"/>
      <c r="F51" s="95"/>
      <c r="G51" s="257"/>
    </row>
    <row r="52" spans="1:7" ht="15.75">
      <c r="A52" s="126"/>
      <c r="B52" s="256"/>
      <c r="C52" s="95"/>
      <c r="D52" s="95"/>
      <c r="E52" s="95"/>
      <c r="F52" s="95"/>
      <c r="G52" s="257"/>
    </row>
    <row r="53" spans="1:7" ht="15.75">
      <c r="A53" s="126"/>
      <c r="B53" s="256"/>
      <c r="C53" s="95"/>
      <c r="D53" s="95"/>
      <c r="E53" s="95"/>
      <c r="F53" s="95"/>
      <c r="G53" s="257"/>
    </row>
    <row r="54" spans="1:7" ht="15.75">
      <c r="A54" s="126"/>
      <c r="B54" s="256"/>
      <c r="C54" s="95"/>
      <c r="D54" s="95"/>
      <c r="E54" s="95"/>
      <c r="F54" s="95"/>
      <c r="G54" s="257"/>
    </row>
    <row r="55" spans="1:7" ht="15.75">
      <c r="A55" s="126"/>
      <c r="B55" s="256"/>
      <c r="C55" s="95"/>
      <c r="D55" s="95"/>
      <c r="E55" s="95"/>
      <c r="F55" s="95"/>
      <c r="G55" s="257"/>
    </row>
    <row r="56" spans="1:7" ht="15.75">
      <c r="A56" s="126"/>
      <c r="B56" s="256"/>
      <c r="C56" s="95"/>
      <c r="D56" s="95"/>
      <c r="E56" s="95"/>
      <c r="F56" s="95"/>
      <c r="G56" s="257"/>
    </row>
    <row r="57" spans="1:7" ht="15.75">
      <c r="A57" s="126"/>
      <c r="B57" s="256"/>
      <c r="C57" s="95"/>
      <c r="D57" s="95"/>
      <c r="E57" s="95"/>
      <c r="F57" s="95"/>
      <c r="G57" s="257"/>
    </row>
    <row r="58" spans="1:7" ht="15.75">
      <c r="A58" s="126"/>
      <c r="B58" s="256"/>
      <c r="C58" s="95"/>
      <c r="D58" s="95"/>
      <c r="E58" s="95"/>
      <c r="F58" s="95"/>
      <c r="G58" s="257"/>
    </row>
    <row r="59" spans="1:7" ht="15.75">
      <c r="A59" s="126"/>
      <c r="B59" s="256"/>
      <c r="C59" s="95"/>
      <c r="D59" s="95"/>
      <c r="E59" s="95"/>
      <c r="F59" s="95"/>
      <c r="G59" s="257"/>
    </row>
    <row r="60" spans="1:7" ht="15.75">
      <c r="A60" s="126"/>
      <c r="B60" s="256"/>
      <c r="C60" s="95"/>
      <c r="D60" s="95"/>
      <c r="E60" s="95"/>
      <c r="F60" s="95"/>
      <c r="G60" s="257"/>
    </row>
    <row r="61" spans="1:7" ht="15.75">
      <c r="A61" s="126"/>
      <c r="B61" s="256"/>
      <c r="C61" s="95"/>
      <c r="D61" s="95"/>
      <c r="E61" s="95"/>
      <c r="F61" s="95"/>
      <c r="G61" s="257"/>
    </row>
    <row r="62" spans="1:7" ht="15.75">
      <c r="A62" s="126"/>
      <c r="B62" s="256"/>
      <c r="C62" s="95"/>
      <c r="D62" s="95"/>
      <c r="E62" s="95"/>
      <c r="F62" s="95"/>
      <c r="G62" s="257"/>
    </row>
    <row r="63" spans="1:7" ht="15.75">
      <c r="A63" s="126"/>
      <c r="B63" s="256"/>
      <c r="C63" s="95"/>
      <c r="D63" s="95"/>
      <c r="E63" s="95"/>
      <c r="F63" s="95"/>
      <c r="G63" s="257"/>
    </row>
    <row r="64" spans="1:7" ht="15.75">
      <c r="A64" s="126"/>
      <c r="B64" s="256"/>
      <c r="C64" s="95"/>
      <c r="D64" s="95"/>
      <c r="E64" s="95"/>
      <c r="F64" s="95"/>
      <c r="G64" s="257"/>
    </row>
    <row r="65" spans="1:7" ht="15.75">
      <c r="A65" s="126"/>
      <c r="B65" s="256"/>
      <c r="C65" s="95"/>
      <c r="D65" s="95"/>
      <c r="E65" s="95"/>
      <c r="F65" s="95"/>
      <c r="G65" s="257"/>
    </row>
    <row r="66" spans="1:7" ht="15.75">
      <c r="A66" s="126"/>
      <c r="B66" s="256"/>
      <c r="C66" s="95"/>
      <c r="D66" s="95"/>
      <c r="E66" s="95"/>
      <c r="F66" s="95"/>
      <c r="G66" s="257"/>
    </row>
    <row r="67" spans="1:7" ht="15.75">
      <c r="A67" s="126"/>
      <c r="B67" s="256"/>
      <c r="C67" s="95"/>
      <c r="D67" s="95"/>
      <c r="E67" s="95"/>
      <c r="F67" s="95"/>
      <c r="G67" s="257"/>
    </row>
    <row r="68" spans="1:7" ht="15.75">
      <c r="A68" s="126"/>
      <c r="B68" s="256"/>
      <c r="C68" s="95"/>
      <c r="D68" s="95"/>
      <c r="E68" s="95"/>
      <c r="F68" s="95"/>
      <c r="G68" s="257"/>
    </row>
    <row r="69" spans="1:7" ht="15.75">
      <c r="A69" s="126"/>
      <c r="B69" s="256"/>
      <c r="C69" s="95"/>
      <c r="D69" s="95"/>
      <c r="E69" s="95"/>
      <c r="F69" s="95"/>
      <c r="G69" s="257"/>
    </row>
    <row r="70" spans="1:7" ht="15.75">
      <c r="A70" s="126"/>
      <c r="B70" s="256"/>
      <c r="C70" s="95"/>
      <c r="D70" s="95"/>
      <c r="E70" s="95"/>
      <c r="F70" s="95"/>
      <c r="G70" s="257"/>
    </row>
    <row r="71" spans="1:7" ht="15.75">
      <c r="A71" s="126"/>
      <c r="B71" s="256"/>
      <c r="C71" s="95"/>
      <c r="D71" s="95"/>
      <c r="E71" s="95"/>
      <c r="F71" s="95"/>
      <c r="G71" s="257"/>
    </row>
    <row r="72" spans="1:7" ht="15.75">
      <c r="A72" s="126"/>
      <c r="B72" s="256"/>
      <c r="C72" s="95"/>
      <c r="D72" s="95"/>
      <c r="E72" s="95"/>
      <c r="F72" s="95"/>
      <c r="G72" s="257"/>
    </row>
    <row r="73" spans="1:7" ht="15.75">
      <c r="A73" s="126"/>
      <c r="B73" s="256"/>
      <c r="C73" s="95"/>
      <c r="D73" s="95"/>
      <c r="E73" s="95"/>
      <c r="F73" s="95"/>
      <c r="G73" s="257"/>
    </row>
    <row r="74" spans="1:7" ht="15.75">
      <c r="A74" s="126"/>
      <c r="B74" s="256"/>
      <c r="C74" s="95"/>
      <c r="D74" s="95"/>
      <c r="E74" s="95"/>
      <c r="F74" s="95"/>
      <c r="G74" s="257"/>
    </row>
    <row r="75" spans="1:7" ht="15.75">
      <c r="A75" s="126"/>
      <c r="B75" s="256"/>
      <c r="C75" s="95"/>
      <c r="D75" s="95"/>
      <c r="E75" s="95"/>
      <c r="F75" s="95"/>
      <c r="G75" s="257"/>
    </row>
    <row r="76" spans="1:7" ht="15.75">
      <c r="A76" s="126"/>
      <c r="B76" s="256"/>
      <c r="C76" s="95"/>
      <c r="D76" s="95"/>
      <c r="E76" s="95"/>
      <c r="F76" s="95"/>
      <c r="G76" s="257"/>
    </row>
    <row r="77" spans="1:7" ht="15.75">
      <c r="A77" s="126"/>
      <c r="B77" s="256"/>
      <c r="C77" s="95"/>
      <c r="D77" s="95"/>
      <c r="E77" s="95"/>
      <c r="F77" s="95"/>
      <c r="G77" s="257"/>
    </row>
    <row r="78" spans="1:7" ht="15.75">
      <c r="A78" s="126"/>
      <c r="B78" s="256"/>
      <c r="C78" s="95"/>
      <c r="D78" s="95"/>
      <c r="E78" s="95"/>
      <c r="F78" s="95"/>
      <c r="G78" s="257"/>
    </row>
    <row r="79" spans="1:7" ht="15.75">
      <c r="A79" s="126"/>
      <c r="B79" s="256"/>
      <c r="C79" s="95"/>
      <c r="D79" s="95"/>
      <c r="E79" s="95"/>
      <c r="F79" s="95"/>
      <c r="G79" s="257"/>
    </row>
    <row r="80" spans="1:7" ht="15.75">
      <c r="A80" s="126"/>
      <c r="B80" s="256"/>
      <c r="C80" s="95"/>
      <c r="D80" s="95"/>
      <c r="E80" s="95"/>
      <c r="F80" s="95"/>
      <c r="G80" s="257"/>
    </row>
    <row r="81" spans="1:7" ht="15.75">
      <c r="A81" s="126"/>
      <c r="B81" s="256"/>
      <c r="C81" s="95"/>
      <c r="D81" s="95"/>
      <c r="E81" s="95"/>
      <c r="F81" s="95"/>
      <c r="G81" s="257"/>
    </row>
    <row r="82" spans="1:7" ht="15.75">
      <c r="A82" s="126"/>
      <c r="B82" s="256"/>
      <c r="C82" s="95"/>
      <c r="D82" s="95"/>
      <c r="E82" s="95"/>
      <c r="F82" s="95"/>
      <c r="G82" s="257"/>
    </row>
    <row r="83" spans="1:7" ht="15.75">
      <c r="A83" s="126"/>
      <c r="B83" s="256"/>
      <c r="C83" s="95"/>
      <c r="D83" s="95"/>
      <c r="E83" s="95"/>
      <c r="F83" s="95"/>
      <c r="G83" s="257"/>
    </row>
    <row r="84" spans="1:7" ht="15.75">
      <c r="A84" s="126"/>
      <c r="B84" s="256"/>
      <c r="C84" s="95"/>
      <c r="D84" s="95"/>
      <c r="E84" s="95"/>
      <c r="F84" s="95"/>
      <c r="G84" s="257"/>
    </row>
    <row r="85" spans="1:7" ht="15.75">
      <c r="A85" s="126"/>
      <c r="B85" s="256"/>
      <c r="C85" s="95"/>
      <c r="D85" s="95"/>
      <c r="E85" s="95"/>
      <c r="F85" s="95"/>
      <c r="G85" s="257"/>
    </row>
    <row r="86" spans="1:7" ht="15.75">
      <c r="A86" s="126"/>
      <c r="B86" s="256"/>
      <c r="C86" s="95"/>
      <c r="D86" s="95"/>
      <c r="E86" s="95"/>
      <c r="F86" s="95"/>
      <c r="G86" s="257"/>
    </row>
    <row r="87" spans="1:7" ht="15.75">
      <c r="A87" s="126"/>
      <c r="B87" s="256"/>
      <c r="C87" s="95"/>
      <c r="D87" s="95"/>
      <c r="E87" s="95"/>
      <c r="F87" s="95"/>
      <c r="G87" s="257"/>
    </row>
    <row r="88" spans="1:7" ht="15.75">
      <c r="A88" s="126"/>
      <c r="B88" s="256"/>
      <c r="C88" s="95"/>
      <c r="D88" s="95"/>
      <c r="E88" s="95"/>
      <c r="F88" s="95"/>
      <c r="G88" s="257"/>
    </row>
    <row r="89" spans="1:7" ht="15.75">
      <c r="A89" s="126"/>
      <c r="B89" s="256"/>
      <c r="C89" s="95"/>
      <c r="D89" s="95"/>
      <c r="E89" s="95"/>
      <c r="F89" s="95"/>
      <c r="G89" s="257"/>
    </row>
    <row r="90" spans="1:7" ht="15.75">
      <c r="A90" s="126"/>
      <c r="B90" s="256"/>
      <c r="C90" s="95"/>
      <c r="D90" s="95"/>
      <c r="E90" s="95"/>
      <c r="F90" s="95"/>
      <c r="G90" s="257"/>
    </row>
    <row r="91" spans="1:7" ht="15.75">
      <c r="A91" s="126"/>
      <c r="B91" s="256"/>
      <c r="C91" s="95"/>
      <c r="D91" s="95"/>
      <c r="E91" s="95"/>
      <c r="F91" s="95"/>
      <c r="G91" s="257"/>
    </row>
    <row r="92" spans="1:7" ht="15.75">
      <c r="A92" s="126"/>
      <c r="B92" s="256"/>
      <c r="C92" s="95"/>
      <c r="D92" s="95"/>
      <c r="E92" s="95"/>
      <c r="F92" s="95"/>
      <c r="G92" s="257"/>
    </row>
    <row r="93" spans="1:7" ht="15.75">
      <c r="A93" s="126"/>
      <c r="B93" s="256"/>
      <c r="C93" s="95"/>
      <c r="D93" s="95"/>
      <c r="E93" s="95"/>
      <c r="F93" s="95"/>
      <c r="G93" s="257"/>
    </row>
    <row r="94" spans="1:7" ht="15.75">
      <c r="A94" s="126"/>
      <c r="B94" s="256"/>
      <c r="C94" s="95"/>
      <c r="D94" s="95"/>
      <c r="E94" s="95"/>
      <c r="F94" s="95"/>
      <c r="G94" s="257"/>
    </row>
    <row r="95" spans="1:7" ht="15.75">
      <c r="A95" s="126"/>
      <c r="B95" s="256"/>
      <c r="C95" s="95"/>
      <c r="D95" s="95"/>
      <c r="E95" s="95"/>
      <c r="F95" s="95"/>
      <c r="G95" s="257"/>
    </row>
    <row r="96" spans="1:7" ht="15.75">
      <c r="A96" s="126"/>
      <c r="B96" s="256"/>
      <c r="C96" s="95"/>
      <c r="D96" s="95"/>
      <c r="E96" s="95"/>
      <c r="F96" s="95"/>
      <c r="G96" s="257"/>
    </row>
    <row r="97" spans="1:7" ht="15.75">
      <c r="A97" s="126"/>
      <c r="B97" s="256"/>
      <c r="C97" s="95"/>
      <c r="D97" s="95"/>
      <c r="E97" s="95"/>
      <c r="F97" s="95"/>
      <c r="G97" s="257"/>
    </row>
    <row r="98" spans="1:7" ht="15.75">
      <c r="A98" s="126"/>
      <c r="B98" s="256"/>
      <c r="C98" s="95"/>
      <c r="D98" s="95"/>
      <c r="E98" s="95"/>
      <c r="F98" s="95"/>
      <c r="G98" s="257"/>
    </row>
    <row r="99" spans="1:7" ht="15.75">
      <c r="A99" s="126"/>
      <c r="B99" s="256"/>
      <c r="C99" s="95"/>
      <c r="D99" s="95"/>
      <c r="E99" s="95"/>
      <c r="F99" s="95"/>
      <c r="G99" s="257"/>
    </row>
    <row r="100" spans="1:7" ht="15.75">
      <c r="A100" s="126"/>
      <c r="B100" s="256"/>
      <c r="C100" s="95"/>
      <c r="D100" s="95"/>
      <c r="E100" s="95"/>
      <c r="F100" s="95"/>
      <c r="G100" s="257"/>
    </row>
    <row r="101" spans="1:7" ht="15.75">
      <c r="A101" s="126"/>
      <c r="B101" s="256"/>
      <c r="C101" s="95"/>
      <c r="D101" s="95"/>
      <c r="E101" s="95"/>
      <c r="F101" s="95"/>
      <c r="G101" s="257"/>
    </row>
    <row r="102" spans="1:7" ht="15.75">
      <c r="A102" s="126"/>
      <c r="B102" s="256"/>
      <c r="C102" s="95"/>
      <c r="D102" s="95"/>
      <c r="E102" s="95"/>
      <c r="F102" s="95"/>
      <c r="G102" s="257"/>
    </row>
    <row r="103" spans="1:7" ht="15.75">
      <c r="A103" s="126"/>
      <c r="B103" s="256"/>
      <c r="C103" s="95"/>
      <c r="D103" s="95"/>
      <c r="E103" s="95"/>
      <c r="F103" s="95"/>
      <c r="G103" s="257"/>
    </row>
    <row r="104" spans="1:7" ht="15.75">
      <c r="A104" s="126"/>
      <c r="B104" s="256"/>
      <c r="C104" s="95"/>
      <c r="D104" s="95"/>
      <c r="E104" s="95"/>
      <c r="F104" s="95"/>
      <c r="G104" s="257"/>
    </row>
    <row r="105" spans="1:7" ht="15.75">
      <c r="A105" s="126"/>
      <c r="B105" s="256"/>
      <c r="C105" s="95"/>
      <c r="D105" s="95"/>
      <c r="E105" s="95"/>
      <c r="F105" s="95"/>
      <c r="G105" s="257"/>
    </row>
    <row r="106" spans="1:7" ht="15.75">
      <c r="A106" s="126"/>
      <c r="B106" s="256"/>
      <c r="C106" s="95"/>
      <c r="D106" s="95"/>
      <c r="E106" s="95"/>
      <c r="F106" s="95"/>
      <c r="G106" s="257"/>
    </row>
    <row r="107" spans="1:7" ht="15.75">
      <c r="A107" s="126"/>
      <c r="B107" s="256"/>
      <c r="C107" s="95"/>
      <c r="D107" s="95"/>
      <c r="E107" s="95"/>
      <c r="F107" s="95"/>
      <c r="G107" s="257"/>
    </row>
    <row r="108" spans="1:7" ht="15.75">
      <c r="A108" s="126"/>
      <c r="B108" s="256"/>
      <c r="C108" s="95"/>
      <c r="D108" s="95"/>
      <c r="E108" s="95"/>
      <c r="F108" s="95"/>
      <c r="G108" s="257"/>
    </row>
    <row r="109" spans="1:7" ht="15.75">
      <c r="A109" s="126"/>
      <c r="B109" s="256"/>
      <c r="C109" s="95"/>
      <c r="D109" s="95"/>
      <c r="E109" s="95"/>
      <c r="F109" s="95"/>
      <c r="G109" s="257"/>
    </row>
    <row r="110" spans="1:7" ht="15.75">
      <c r="A110" s="126"/>
      <c r="B110" s="256"/>
      <c r="C110" s="95"/>
      <c r="D110" s="95"/>
      <c r="E110" s="95"/>
      <c r="F110" s="95"/>
      <c r="G110" s="257"/>
    </row>
    <row r="111" spans="1:7" ht="15.75">
      <c r="A111" s="126"/>
      <c r="B111" s="256"/>
      <c r="C111" s="95"/>
      <c r="D111" s="95"/>
      <c r="E111" s="95"/>
      <c r="F111" s="95"/>
      <c r="G111" s="257"/>
    </row>
    <row r="112" spans="1:7" ht="15.75">
      <c r="A112" s="126"/>
      <c r="B112" s="256"/>
      <c r="C112" s="95"/>
      <c r="D112" s="95"/>
      <c r="E112" s="95"/>
      <c r="F112" s="95"/>
      <c r="G112" s="257"/>
    </row>
    <row r="113" spans="1:7" ht="15.75">
      <c r="A113" s="126"/>
      <c r="B113" s="256"/>
      <c r="C113" s="95"/>
      <c r="D113" s="95"/>
      <c r="E113" s="95"/>
      <c r="F113" s="95"/>
      <c r="G113" s="257"/>
    </row>
    <row r="114" spans="1:7" ht="15.75">
      <c r="A114" s="126"/>
      <c r="B114" s="256"/>
      <c r="C114" s="95"/>
      <c r="D114" s="95"/>
      <c r="E114" s="95"/>
      <c r="F114" s="95"/>
      <c r="G114" s="257"/>
    </row>
    <row r="115" spans="1:7" ht="15.75">
      <c r="A115" s="126"/>
      <c r="B115" s="256"/>
      <c r="C115" s="95"/>
      <c r="D115" s="95"/>
      <c r="E115" s="95"/>
      <c r="F115" s="95"/>
      <c r="G115" s="257"/>
    </row>
    <row r="116" spans="1:7" ht="15.75">
      <c r="A116" s="126"/>
      <c r="B116" s="256"/>
      <c r="C116" s="95"/>
      <c r="D116" s="95"/>
      <c r="E116" s="95"/>
      <c r="F116" s="95"/>
      <c r="G116" s="257"/>
    </row>
    <row r="117" spans="1:7" ht="15.75">
      <c r="A117" s="126"/>
      <c r="B117" s="256"/>
      <c r="C117" s="95"/>
      <c r="D117" s="95"/>
      <c r="E117" s="95"/>
      <c r="F117" s="95"/>
      <c r="G117" s="257"/>
    </row>
    <row r="118" spans="1:7" ht="15.75">
      <c r="A118" s="126"/>
      <c r="B118" s="256"/>
      <c r="C118" s="95"/>
      <c r="D118" s="95"/>
      <c r="E118" s="95"/>
      <c r="F118" s="95"/>
      <c r="G118" s="257"/>
    </row>
    <row r="119" spans="1:7" ht="15.75">
      <c r="A119" s="126"/>
      <c r="B119" s="256"/>
      <c r="C119" s="95"/>
      <c r="D119" s="95"/>
      <c r="E119" s="95"/>
      <c r="F119" s="95"/>
      <c r="G119" s="257"/>
    </row>
    <row r="120" spans="1:7" ht="15.75">
      <c r="A120" s="126"/>
      <c r="B120" s="256"/>
      <c r="C120" s="95"/>
      <c r="D120" s="95"/>
      <c r="E120" s="95"/>
      <c r="F120" s="95"/>
      <c r="G120" s="257"/>
    </row>
    <row r="121" spans="1:7" ht="15.75">
      <c r="A121" s="126"/>
      <c r="B121" s="256"/>
      <c r="C121" s="95"/>
      <c r="D121" s="95"/>
      <c r="E121" s="95"/>
      <c r="F121" s="95"/>
      <c r="G121" s="257"/>
    </row>
    <row r="122" spans="1:7" ht="15.75">
      <c r="A122" s="126"/>
      <c r="B122" s="256"/>
      <c r="C122" s="95"/>
      <c r="D122" s="95"/>
      <c r="E122" s="95"/>
      <c r="F122" s="95"/>
      <c r="G122" s="257"/>
    </row>
    <row r="123" spans="1:7" ht="15.75">
      <c r="A123" s="126"/>
      <c r="B123" s="256"/>
      <c r="C123" s="95"/>
      <c r="D123" s="95"/>
      <c r="E123" s="95"/>
      <c r="F123" s="95"/>
      <c r="G123" s="257"/>
    </row>
    <row r="124" spans="1:7" ht="15.75">
      <c r="A124" s="126"/>
      <c r="B124" s="256"/>
      <c r="C124" s="95"/>
      <c r="D124" s="95"/>
      <c r="E124" s="95"/>
      <c r="F124" s="95"/>
      <c r="G124" s="257"/>
    </row>
    <row r="125" spans="1:7" ht="15.75">
      <c r="A125" s="126"/>
      <c r="B125" s="256"/>
      <c r="C125" s="95"/>
      <c r="D125" s="95"/>
      <c r="E125" s="95"/>
      <c r="F125" s="95"/>
      <c r="G125" s="257"/>
    </row>
    <row r="126" spans="1:7" ht="15.75">
      <c r="A126" s="126"/>
      <c r="B126" s="256"/>
      <c r="C126" s="95"/>
      <c r="D126" s="95"/>
      <c r="E126" s="95"/>
      <c r="F126" s="95"/>
      <c r="G126" s="257"/>
    </row>
    <row r="127" spans="1:7" ht="15.75">
      <c r="A127" s="126"/>
      <c r="B127" s="256"/>
      <c r="C127" s="95"/>
      <c r="D127" s="95"/>
      <c r="E127" s="95"/>
      <c r="F127" s="95"/>
      <c r="G127" s="257"/>
    </row>
    <row r="128" spans="1:7" ht="15.75">
      <c r="A128" s="126"/>
      <c r="B128" s="256"/>
      <c r="C128" s="95"/>
      <c r="D128" s="95"/>
      <c r="E128" s="95"/>
      <c r="F128" s="95"/>
      <c r="G128" s="257"/>
    </row>
    <row r="129" spans="1:7" ht="15.75">
      <c r="A129" s="126"/>
      <c r="B129" s="256"/>
      <c r="C129" s="95"/>
      <c r="D129" s="95"/>
      <c r="E129" s="95"/>
      <c r="F129" s="95"/>
      <c r="G129" s="257"/>
    </row>
    <row r="130" spans="1:7" ht="15.75">
      <c r="A130" s="126"/>
      <c r="B130" s="256"/>
      <c r="C130" s="95"/>
      <c r="D130" s="95"/>
      <c r="E130" s="95"/>
      <c r="F130" s="95"/>
      <c r="G130" s="257"/>
    </row>
    <row r="131" spans="1:7" ht="15.75">
      <c r="A131" s="126"/>
      <c r="B131" s="256"/>
      <c r="C131" s="95"/>
      <c r="D131" s="95"/>
      <c r="E131" s="95"/>
      <c r="F131" s="95"/>
      <c r="G131" s="257"/>
    </row>
    <row r="132" spans="1:7" ht="15.75">
      <c r="A132" s="126"/>
      <c r="B132" s="256"/>
      <c r="C132" s="95"/>
      <c r="D132" s="95"/>
      <c r="E132" s="95"/>
      <c r="F132" s="95"/>
      <c r="G132" s="257"/>
    </row>
    <row r="133" spans="1:7" ht="15.75">
      <c r="A133" s="126"/>
      <c r="B133" s="256"/>
      <c r="C133" s="95"/>
      <c r="D133" s="95"/>
      <c r="E133" s="95"/>
      <c r="F133" s="95"/>
      <c r="G133" s="257"/>
    </row>
    <row r="134" spans="1:7" ht="15.75">
      <c r="A134" s="126"/>
      <c r="B134" s="256"/>
      <c r="C134" s="95"/>
      <c r="D134" s="95"/>
      <c r="E134" s="95"/>
      <c r="F134" s="95"/>
      <c r="G134" s="257"/>
    </row>
    <row r="135" spans="1:7" ht="15.75">
      <c r="A135" s="126"/>
      <c r="B135" s="256"/>
      <c r="C135" s="95"/>
      <c r="D135" s="95"/>
      <c r="E135" s="95"/>
      <c r="F135" s="95"/>
      <c r="G135" s="257"/>
    </row>
    <row r="136" spans="1:7" ht="15.75">
      <c r="A136" s="126"/>
      <c r="B136" s="256"/>
      <c r="C136" s="95"/>
      <c r="D136" s="95"/>
      <c r="E136" s="95"/>
      <c r="F136" s="95"/>
      <c r="G136" s="257"/>
    </row>
    <row r="137" spans="1:7" ht="15.75">
      <c r="A137" s="126"/>
      <c r="B137" s="256"/>
      <c r="C137" s="95"/>
      <c r="D137" s="95"/>
      <c r="E137" s="95"/>
      <c r="F137" s="95"/>
      <c r="G137" s="257"/>
    </row>
    <row r="138" spans="1:7" ht="15.75">
      <c r="A138" s="126"/>
      <c r="B138" s="256"/>
      <c r="C138" s="95"/>
      <c r="D138" s="95"/>
      <c r="E138" s="95"/>
      <c r="F138" s="95"/>
      <c r="G138" s="257"/>
    </row>
    <row r="139" spans="1:7" ht="15.75">
      <c r="A139" s="126"/>
      <c r="B139" s="256"/>
      <c r="C139" s="95"/>
      <c r="D139" s="95"/>
      <c r="E139" s="95"/>
      <c r="F139" s="95"/>
      <c r="G139" s="257"/>
    </row>
    <row r="140" spans="1:7" ht="15.75">
      <c r="A140" s="126"/>
      <c r="B140" s="256"/>
      <c r="C140" s="95"/>
      <c r="D140" s="95"/>
      <c r="E140" s="95"/>
      <c r="F140" s="95"/>
      <c r="G140" s="257"/>
    </row>
    <row r="141" spans="1:7" ht="15.75">
      <c r="A141" s="126"/>
      <c r="B141" s="256"/>
      <c r="C141" s="95"/>
      <c r="D141" s="95"/>
      <c r="E141" s="95"/>
      <c r="F141" s="95"/>
      <c r="G141" s="257"/>
    </row>
    <row r="142" spans="1:7" ht="15.75">
      <c r="A142" s="126"/>
      <c r="B142" s="256"/>
      <c r="C142" s="95"/>
      <c r="D142" s="95"/>
      <c r="E142" s="95"/>
      <c r="F142" s="95"/>
      <c r="G142" s="257"/>
    </row>
    <row r="143" spans="1:7" ht="15.75">
      <c r="A143" s="126"/>
      <c r="B143" s="256"/>
      <c r="C143" s="95"/>
      <c r="D143" s="95"/>
      <c r="E143" s="95"/>
      <c r="F143" s="95"/>
      <c r="G143" s="257"/>
    </row>
    <row r="144" spans="1:7" ht="15.75">
      <c r="A144" s="126"/>
      <c r="B144" s="256"/>
      <c r="C144" s="95"/>
      <c r="D144" s="95"/>
      <c r="E144" s="95"/>
      <c r="F144" s="95"/>
      <c r="G144" s="257"/>
    </row>
    <row r="145" spans="1:7" ht="15.75">
      <c r="A145" s="126"/>
      <c r="B145" s="256"/>
      <c r="C145" s="95"/>
      <c r="D145" s="95"/>
      <c r="E145" s="95"/>
      <c r="F145" s="95"/>
      <c r="G145" s="257"/>
    </row>
    <row r="146" spans="1:7" ht="15.75">
      <c r="A146" s="126"/>
      <c r="B146" s="256"/>
      <c r="C146" s="95"/>
      <c r="D146" s="95"/>
      <c r="E146" s="95"/>
      <c r="F146" s="95"/>
      <c r="G146" s="257"/>
    </row>
    <row r="147" spans="1:7" ht="15.75">
      <c r="A147" s="126"/>
      <c r="B147" s="256"/>
      <c r="C147" s="95"/>
      <c r="D147" s="95"/>
      <c r="E147" s="95"/>
      <c r="F147" s="95"/>
      <c r="G147" s="257"/>
    </row>
    <row r="148" spans="1:7" ht="15.75">
      <c r="A148" s="126"/>
      <c r="B148" s="256"/>
      <c r="C148" s="95"/>
      <c r="D148" s="95"/>
      <c r="E148" s="95"/>
      <c r="F148" s="95"/>
      <c r="G148" s="257"/>
    </row>
    <row r="149" spans="1:7" ht="15.75">
      <c r="A149" s="126"/>
      <c r="B149" s="256"/>
      <c r="C149" s="95"/>
      <c r="D149" s="95"/>
      <c r="E149" s="95"/>
      <c r="F149" s="95"/>
      <c r="G149" s="257"/>
    </row>
    <row r="150" spans="1:7" ht="15.75">
      <c r="A150" s="126"/>
      <c r="B150" s="256"/>
      <c r="C150" s="95"/>
      <c r="D150" s="95"/>
      <c r="E150" s="95"/>
      <c r="F150" s="95"/>
      <c r="G150" s="257"/>
    </row>
    <row r="151" spans="1:7" ht="15.75">
      <c r="A151" s="126"/>
      <c r="B151" s="256"/>
      <c r="C151" s="95"/>
      <c r="D151" s="95"/>
      <c r="E151" s="95"/>
      <c r="F151" s="95"/>
      <c r="G151" s="257"/>
    </row>
    <row r="152" spans="1:7" ht="15.75">
      <c r="A152" s="126"/>
      <c r="B152" s="256"/>
      <c r="C152" s="95"/>
      <c r="D152" s="95"/>
      <c r="E152" s="95"/>
      <c r="F152" s="95"/>
      <c r="G152" s="257"/>
    </row>
    <row r="153" spans="1:7" ht="15.75">
      <c r="A153" s="126"/>
      <c r="B153" s="256"/>
      <c r="C153" s="95"/>
      <c r="D153" s="95"/>
      <c r="E153" s="95"/>
      <c r="F153" s="95"/>
      <c r="G153" s="257"/>
    </row>
    <row r="154" spans="1:7" ht="15.75">
      <c r="A154" s="126"/>
      <c r="B154" s="256"/>
      <c r="C154" s="95"/>
      <c r="D154" s="95"/>
      <c r="E154" s="95"/>
      <c r="F154" s="95"/>
      <c r="G154" s="257"/>
    </row>
    <row r="155" spans="1:7" ht="15.75">
      <c r="A155" s="126"/>
      <c r="B155" s="256"/>
      <c r="C155" s="95"/>
      <c r="D155" s="95"/>
      <c r="E155" s="95"/>
      <c r="F155" s="95"/>
      <c r="G155" s="257"/>
    </row>
    <row r="156" spans="1:7" ht="15.75">
      <c r="A156" s="126"/>
      <c r="B156" s="256"/>
      <c r="C156" s="95"/>
      <c r="D156" s="95"/>
      <c r="E156" s="95"/>
      <c r="F156" s="95"/>
      <c r="G156" s="257"/>
    </row>
    <row r="157" spans="1:7" ht="15.75">
      <c r="A157" s="126"/>
      <c r="B157" s="256"/>
      <c r="C157" s="95"/>
      <c r="D157" s="95"/>
      <c r="E157" s="95"/>
      <c r="F157" s="95"/>
      <c r="G157" s="257"/>
    </row>
    <row r="158" spans="1:7" ht="15.75">
      <c r="A158" s="126"/>
      <c r="B158" s="256"/>
      <c r="C158" s="95"/>
      <c r="D158" s="95"/>
      <c r="E158" s="95"/>
      <c r="F158" s="95"/>
      <c r="G158" s="257"/>
    </row>
    <row r="159" spans="1:7" ht="15.75">
      <c r="A159" s="126"/>
      <c r="B159" s="256"/>
      <c r="C159" s="95"/>
      <c r="D159" s="95"/>
      <c r="E159" s="95"/>
      <c r="F159" s="95"/>
      <c r="G159" s="257"/>
    </row>
    <row r="160" spans="1:7" ht="15.75">
      <c r="A160" s="126"/>
      <c r="B160" s="256"/>
      <c r="C160" s="95"/>
      <c r="D160" s="95"/>
      <c r="E160" s="95"/>
      <c r="F160" s="95"/>
      <c r="G160" s="257"/>
    </row>
    <row r="161" spans="1:7" ht="15.75">
      <c r="A161" s="126"/>
      <c r="B161" s="256"/>
      <c r="C161" s="95"/>
      <c r="D161" s="95"/>
      <c r="E161" s="95"/>
      <c r="F161" s="95"/>
      <c r="G161" s="257"/>
    </row>
    <row r="162" spans="1:7" ht="15.75">
      <c r="A162" s="126"/>
      <c r="B162" s="256"/>
      <c r="C162" s="95"/>
      <c r="D162" s="95"/>
      <c r="E162" s="95"/>
      <c r="F162" s="95"/>
      <c r="G162" s="257"/>
    </row>
    <row r="163" spans="1:7" ht="15.75">
      <c r="A163" s="126"/>
      <c r="B163" s="256"/>
      <c r="C163" s="95"/>
      <c r="D163" s="95"/>
      <c r="E163" s="95"/>
      <c r="F163" s="95"/>
      <c r="G163" s="257"/>
    </row>
    <row r="164" spans="1:7" ht="15.75">
      <c r="A164" s="126"/>
      <c r="B164" s="256"/>
      <c r="C164" s="95"/>
      <c r="D164" s="95"/>
      <c r="E164" s="95"/>
      <c r="F164" s="95"/>
      <c r="G164" s="257"/>
    </row>
    <row r="165" spans="1:7" ht="15.75">
      <c r="A165" s="126"/>
      <c r="B165" s="256"/>
      <c r="C165" s="95"/>
      <c r="D165" s="95"/>
      <c r="E165" s="95"/>
      <c r="F165" s="95"/>
      <c r="G165" s="257"/>
    </row>
    <row r="166" spans="1:7" ht="15.75">
      <c r="A166" s="126"/>
      <c r="B166" s="256"/>
      <c r="C166" s="95"/>
      <c r="D166" s="95"/>
      <c r="E166" s="95"/>
      <c r="F166" s="95"/>
      <c r="G166" s="257"/>
    </row>
    <row r="167" spans="1:7" ht="15.75">
      <c r="A167" s="126"/>
      <c r="B167" s="256"/>
      <c r="C167" s="95"/>
      <c r="D167" s="95"/>
      <c r="E167" s="95"/>
      <c r="F167" s="95"/>
      <c r="G167" s="257"/>
    </row>
    <row r="168" spans="1:7" ht="15.75">
      <c r="A168" s="126"/>
      <c r="B168" s="256"/>
      <c r="C168" s="95"/>
      <c r="D168" s="95"/>
      <c r="E168" s="95"/>
      <c r="F168" s="95"/>
      <c r="G168" s="257"/>
    </row>
    <row r="169" spans="1:7" ht="15.75">
      <c r="A169" s="126"/>
      <c r="B169" s="256"/>
      <c r="C169" s="95"/>
      <c r="D169" s="95"/>
      <c r="E169" s="95"/>
      <c r="F169" s="95"/>
      <c r="G169" s="257"/>
    </row>
    <row r="170" spans="1:7" ht="15.75">
      <c r="A170" s="126"/>
      <c r="B170" s="256"/>
      <c r="C170" s="95"/>
      <c r="D170" s="95"/>
      <c r="E170" s="95"/>
      <c r="F170" s="95"/>
      <c r="G170" s="257"/>
    </row>
    <row r="171" spans="1:7" ht="15.75">
      <c r="A171" s="126"/>
      <c r="B171" s="256"/>
      <c r="C171" s="95"/>
      <c r="D171" s="95"/>
      <c r="E171" s="95"/>
      <c r="F171" s="95"/>
      <c r="G171" s="257"/>
    </row>
    <row r="172" spans="1:7" ht="15.75">
      <c r="A172" s="126"/>
      <c r="B172" s="256"/>
      <c r="C172" s="95"/>
      <c r="D172" s="95"/>
      <c r="E172" s="95"/>
      <c r="F172" s="95"/>
      <c r="G172" s="257"/>
    </row>
    <row r="173" spans="1:7" ht="15.75">
      <c r="A173" s="126"/>
      <c r="B173" s="256"/>
      <c r="C173" s="95"/>
      <c r="D173" s="95"/>
      <c r="E173" s="95"/>
      <c r="F173" s="95"/>
      <c r="G173" s="257"/>
    </row>
    <row r="174" spans="1:7" ht="15.75">
      <c r="A174" s="126"/>
      <c r="B174" s="256"/>
      <c r="C174" s="95"/>
      <c r="D174" s="95"/>
      <c r="E174" s="95"/>
      <c r="F174" s="95"/>
      <c r="G174" s="257"/>
    </row>
    <row r="175" spans="1:7" ht="15.75">
      <c r="A175" s="126"/>
      <c r="B175" s="256"/>
      <c r="C175" s="95"/>
      <c r="D175" s="95"/>
      <c r="E175" s="95"/>
      <c r="F175" s="95"/>
      <c r="G175" s="257"/>
    </row>
    <row r="176" spans="1:7" ht="15.75">
      <c r="A176" s="126"/>
      <c r="B176" s="256"/>
      <c r="C176" s="95"/>
      <c r="D176" s="95"/>
      <c r="E176" s="95"/>
      <c r="F176" s="95"/>
      <c r="G176" s="257"/>
    </row>
    <row r="177" spans="1:7" ht="15.75">
      <c r="A177" s="126"/>
      <c r="B177" s="256"/>
      <c r="C177" s="95"/>
      <c r="D177" s="95"/>
      <c r="E177" s="95"/>
      <c r="F177" s="95"/>
      <c r="G177" s="257"/>
    </row>
    <row r="178" spans="1:7" ht="15.75">
      <c r="A178" s="126"/>
      <c r="B178" s="256"/>
      <c r="C178" s="95"/>
      <c r="D178" s="95"/>
      <c r="E178" s="95"/>
      <c r="F178" s="95"/>
      <c r="G178" s="257"/>
    </row>
    <row r="179" spans="1:7" ht="15.75">
      <c r="A179" s="126"/>
      <c r="B179" s="256"/>
      <c r="C179" s="95"/>
      <c r="D179" s="95"/>
      <c r="E179" s="95"/>
      <c r="F179" s="95"/>
      <c r="G179" s="257"/>
    </row>
    <row r="180" spans="1:7" ht="15.75">
      <c r="A180" s="126"/>
      <c r="B180" s="256"/>
      <c r="C180" s="95"/>
      <c r="D180" s="95"/>
      <c r="E180" s="95"/>
      <c r="F180" s="95"/>
      <c r="G180" s="257"/>
    </row>
    <row r="181" spans="1:7" ht="15.75">
      <c r="A181" s="126"/>
      <c r="B181" s="256"/>
      <c r="C181" s="95"/>
      <c r="D181" s="95"/>
      <c r="E181" s="95"/>
      <c r="F181" s="95"/>
      <c r="G181" s="257"/>
    </row>
    <row r="182" spans="1:7" ht="15.75">
      <c r="A182" s="126"/>
      <c r="B182" s="256"/>
      <c r="C182" s="95"/>
      <c r="D182" s="95"/>
      <c r="E182" s="95"/>
      <c r="F182" s="95"/>
      <c r="G182" s="257"/>
    </row>
    <row r="183" spans="1:7" ht="15.75">
      <c r="A183" s="126"/>
      <c r="B183" s="256"/>
      <c r="C183" s="95"/>
      <c r="D183" s="95"/>
      <c r="E183" s="95"/>
      <c r="F183" s="95"/>
      <c r="G183" s="257"/>
    </row>
    <row r="184" spans="1:7" ht="15.75">
      <c r="A184" s="126"/>
      <c r="B184" s="256"/>
      <c r="C184" s="95"/>
      <c r="D184" s="95"/>
      <c r="E184" s="95"/>
      <c r="F184" s="95"/>
      <c r="G184" s="257"/>
    </row>
    <row r="185" spans="1:7" ht="15.75">
      <c r="A185" s="126"/>
      <c r="B185" s="256"/>
      <c r="C185" s="95"/>
      <c r="D185" s="95"/>
      <c r="E185" s="95"/>
      <c r="F185" s="95"/>
      <c r="G185" s="257"/>
    </row>
    <row r="186" spans="1:7" ht="15.75">
      <c r="A186" s="126"/>
      <c r="B186" s="256"/>
      <c r="C186" s="95"/>
      <c r="D186" s="95"/>
      <c r="E186" s="95"/>
      <c r="F186" s="95"/>
      <c r="G186" s="257"/>
    </row>
    <row r="187" spans="1:7" ht="15.75">
      <c r="A187" s="126"/>
      <c r="B187" s="256"/>
      <c r="C187" s="95"/>
      <c r="D187" s="95"/>
      <c r="E187" s="95"/>
      <c r="F187" s="95"/>
      <c r="G187" s="257"/>
    </row>
    <row r="188" spans="1:7" ht="15.75">
      <c r="A188" s="126"/>
      <c r="B188" s="256"/>
      <c r="C188" s="95"/>
      <c r="D188" s="95"/>
      <c r="E188" s="95"/>
      <c r="F188" s="95"/>
      <c r="G188" s="257"/>
    </row>
    <row r="189" spans="1:7" ht="15.75">
      <c r="A189" s="126"/>
      <c r="B189" s="256"/>
      <c r="C189" s="95"/>
      <c r="D189" s="95"/>
      <c r="E189" s="95"/>
      <c r="F189" s="95"/>
      <c r="G189" s="257"/>
    </row>
    <row r="190" spans="1:7" ht="15.75">
      <c r="A190" s="126"/>
      <c r="B190" s="256"/>
      <c r="C190" s="95"/>
      <c r="D190" s="95"/>
      <c r="E190" s="95"/>
      <c r="F190" s="95"/>
      <c r="G190" s="257"/>
    </row>
    <row r="191" spans="1:7" ht="15.75">
      <c r="A191" s="126"/>
      <c r="B191" s="256"/>
      <c r="C191" s="95"/>
      <c r="D191" s="95"/>
      <c r="E191" s="95"/>
      <c r="F191" s="95"/>
      <c r="G191" s="257"/>
    </row>
    <row r="192" spans="1:7" ht="15.75">
      <c r="A192" s="126"/>
      <c r="B192" s="256"/>
      <c r="C192" s="95"/>
      <c r="D192" s="95"/>
      <c r="E192" s="95"/>
      <c r="F192" s="95"/>
      <c r="G192" s="257"/>
    </row>
    <row r="193" spans="1:7" ht="15.75">
      <c r="A193" s="126"/>
      <c r="B193" s="256"/>
      <c r="C193" s="95"/>
      <c r="D193" s="95"/>
      <c r="E193" s="95"/>
      <c r="F193" s="95"/>
      <c r="G193" s="257"/>
    </row>
    <row r="194" spans="1:7" ht="15.75">
      <c r="A194" s="126"/>
      <c r="B194" s="256"/>
      <c r="C194" s="95"/>
      <c r="D194" s="95"/>
      <c r="E194" s="95"/>
      <c r="F194" s="95"/>
      <c r="G194" s="257"/>
    </row>
    <row r="195" spans="1:7" ht="15.75">
      <c r="A195" s="126"/>
      <c r="B195" s="256"/>
      <c r="C195" s="95"/>
      <c r="D195" s="95"/>
      <c r="E195" s="95"/>
      <c r="F195" s="95"/>
      <c r="G195" s="257"/>
    </row>
    <row r="196" spans="1:7" ht="15.75">
      <c r="A196" s="126"/>
      <c r="B196" s="256"/>
      <c r="C196" s="95"/>
      <c r="D196" s="95"/>
      <c r="E196" s="95"/>
      <c r="F196" s="95"/>
      <c r="G196" s="257"/>
    </row>
    <row r="197" spans="1:7" ht="15.75">
      <c r="A197" s="126"/>
      <c r="B197" s="256"/>
      <c r="C197" s="95"/>
      <c r="D197" s="95"/>
      <c r="E197" s="95"/>
      <c r="F197" s="95"/>
      <c r="G197" s="257"/>
    </row>
    <row r="198" spans="1:7" ht="15.75">
      <c r="A198" s="126"/>
      <c r="B198" s="256"/>
      <c r="C198" s="95"/>
      <c r="D198" s="95"/>
      <c r="E198" s="95"/>
      <c r="F198" s="95"/>
      <c r="G198" s="257"/>
    </row>
    <row r="199" spans="1:7" ht="15.75">
      <c r="A199" s="126"/>
      <c r="B199" s="256"/>
      <c r="C199" s="95"/>
      <c r="D199" s="95"/>
      <c r="E199" s="95"/>
      <c r="F199" s="95"/>
      <c r="G199" s="257"/>
    </row>
    <row r="200" spans="1:7" ht="15.75">
      <c r="A200" s="126"/>
      <c r="B200" s="256"/>
      <c r="C200" s="95"/>
      <c r="D200" s="95"/>
      <c r="E200" s="95"/>
      <c r="F200" s="95"/>
      <c r="G200" s="257"/>
    </row>
    <row r="201" spans="1:7" ht="15.75">
      <c r="A201" s="126"/>
      <c r="B201" s="256"/>
      <c r="C201" s="95"/>
      <c r="D201" s="95"/>
      <c r="E201" s="95"/>
      <c r="F201" s="95"/>
      <c r="G201" s="257"/>
    </row>
    <row r="202" spans="1:7" ht="15.75">
      <c r="A202" s="126"/>
      <c r="B202" s="256"/>
      <c r="C202" s="95"/>
      <c r="D202" s="95"/>
      <c r="E202" s="95"/>
      <c r="F202" s="95"/>
      <c r="G202" s="257"/>
    </row>
    <row r="203" spans="1:7" ht="15.75">
      <c r="A203" s="126"/>
      <c r="B203" s="256"/>
      <c r="C203" s="95"/>
      <c r="D203" s="95"/>
      <c r="E203" s="95"/>
      <c r="F203" s="95"/>
      <c r="G203" s="257"/>
    </row>
    <row r="204" spans="1:7" ht="15.75">
      <c r="A204" s="126"/>
      <c r="B204" s="256"/>
      <c r="C204" s="95"/>
      <c r="D204" s="95"/>
      <c r="E204" s="95"/>
      <c r="F204" s="95"/>
      <c r="G204" s="257"/>
    </row>
    <row r="205" spans="1:7" ht="15.75">
      <c r="A205" s="126"/>
      <c r="B205" s="256"/>
      <c r="C205" s="95"/>
      <c r="D205" s="95"/>
      <c r="E205" s="95"/>
      <c r="F205" s="95"/>
      <c r="G205" s="257"/>
    </row>
    <row r="206" spans="1:7" ht="15.75">
      <c r="A206" s="126"/>
      <c r="B206" s="256"/>
      <c r="C206" s="95"/>
      <c r="D206" s="95"/>
      <c r="E206" s="95"/>
      <c r="F206" s="95"/>
      <c r="G206" s="257"/>
    </row>
    <row r="207" spans="1:7" ht="15.75">
      <c r="A207" s="126"/>
      <c r="B207" s="256"/>
      <c r="C207" s="95"/>
      <c r="D207" s="95"/>
      <c r="E207" s="95"/>
      <c r="F207" s="95"/>
      <c r="G207" s="257"/>
    </row>
    <row r="208" spans="1:7" ht="15.75">
      <c r="A208" s="126"/>
      <c r="B208" s="256"/>
      <c r="C208" s="95"/>
      <c r="D208" s="95"/>
      <c r="E208" s="95"/>
      <c r="F208" s="95"/>
      <c r="G208" s="257"/>
    </row>
    <row r="209" spans="1:7" ht="15.75">
      <c r="A209" s="126"/>
      <c r="B209" s="256"/>
      <c r="C209" s="95"/>
      <c r="D209" s="95"/>
      <c r="E209" s="95"/>
      <c r="F209" s="95"/>
      <c r="G209" s="257"/>
    </row>
    <row r="210" spans="1:7" ht="15.75">
      <c r="A210" s="126"/>
      <c r="B210" s="256"/>
      <c r="C210" s="95"/>
      <c r="D210" s="95"/>
      <c r="E210" s="95"/>
      <c r="F210" s="95"/>
      <c r="G210" s="257"/>
    </row>
    <row r="211" spans="1:7" ht="15.75">
      <c r="A211" s="126"/>
      <c r="B211" s="256"/>
      <c r="C211" s="95"/>
      <c r="D211" s="95"/>
      <c r="E211" s="95"/>
      <c r="F211" s="95"/>
      <c r="G211" s="257"/>
    </row>
    <row r="212" spans="1:7" ht="15.75">
      <c r="A212" s="126"/>
      <c r="B212" s="256"/>
      <c r="C212" s="95"/>
      <c r="D212" s="95"/>
      <c r="E212" s="95"/>
      <c r="F212" s="95"/>
      <c r="G212" s="257"/>
    </row>
    <row r="213" spans="1:7" ht="15.75">
      <c r="A213" s="126"/>
      <c r="B213" s="256"/>
      <c r="C213" s="95"/>
      <c r="D213" s="95"/>
      <c r="E213" s="95"/>
      <c r="F213" s="95"/>
      <c r="G213" s="257"/>
    </row>
    <row r="214" spans="1:7" ht="15.75">
      <c r="A214" s="126"/>
      <c r="B214" s="256"/>
      <c r="C214" s="95"/>
      <c r="D214" s="95"/>
      <c r="E214" s="95"/>
      <c r="F214" s="95"/>
      <c r="G214" s="257"/>
    </row>
    <row r="215" spans="1:7" ht="15.75">
      <c r="A215" s="126"/>
      <c r="B215" s="256"/>
      <c r="C215" s="95"/>
      <c r="D215" s="95"/>
      <c r="E215" s="95"/>
      <c r="F215" s="95"/>
      <c r="G215" s="257"/>
    </row>
    <row r="216" spans="1:7" ht="15.75">
      <c r="A216" s="126"/>
      <c r="B216" s="256"/>
      <c r="C216" s="95"/>
      <c r="D216" s="95"/>
      <c r="E216" s="95"/>
      <c r="F216" s="95"/>
      <c r="G216" s="257"/>
    </row>
    <row r="217" spans="1:7" ht="15.75">
      <c r="A217" s="126"/>
      <c r="B217" s="256"/>
      <c r="C217" s="95"/>
      <c r="D217" s="95"/>
      <c r="E217" s="95"/>
      <c r="F217" s="95"/>
      <c r="G217" s="257"/>
    </row>
    <row r="218" spans="1:7" ht="15.75">
      <c r="A218" s="126"/>
      <c r="B218" s="256"/>
      <c r="C218" s="95"/>
      <c r="D218" s="95"/>
      <c r="E218" s="95"/>
      <c r="F218" s="95"/>
      <c r="G218" s="257"/>
    </row>
    <row r="219" spans="1:7" ht="15.75">
      <c r="A219" s="126"/>
      <c r="B219" s="256"/>
      <c r="C219" s="95"/>
      <c r="D219" s="95"/>
      <c r="E219" s="95"/>
      <c r="F219" s="95"/>
      <c r="G219" s="257"/>
    </row>
    <row r="220" spans="1:7" ht="15.75">
      <c r="A220" s="126"/>
      <c r="B220" s="256"/>
      <c r="C220" s="95"/>
      <c r="D220" s="95"/>
      <c r="E220" s="95"/>
      <c r="F220" s="95"/>
      <c r="G220" s="257"/>
    </row>
    <row r="221" spans="1:7" ht="15.75">
      <c r="A221" s="126"/>
      <c r="B221" s="256"/>
      <c r="C221" s="95"/>
      <c r="D221" s="95"/>
      <c r="E221" s="95"/>
      <c r="F221" s="95"/>
      <c r="G221" s="257"/>
    </row>
    <row r="222" spans="1:7" ht="15.75">
      <c r="A222" s="126"/>
      <c r="B222" s="256"/>
      <c r="C222" s="95"/>
      <c r="D222" s="95"/>
      <c r="E222" s="95"/>
      <c r="F222" s="95"/>
      <c r="G222" s="257"/>
    </row>
    <row r="223" spans="1:7" ht="15.75">
      <c r="A223" s="126"/>
      <c r="B223" s="256"/>
      <c r="C223" s="95"/>
      <c r="D223" s="95"/>
      <c r="E223" s="95"/>
      <c r="F223" s="95"/>
      <c r="G223" s="257"/>
    </row>
    <row r="224" spans="1:7" ht="15.75">
      <c r="A224" s="126"/>
      <c r="B224" s="256"/>
      <c r="C224" s="95"/>
      <c r="D224" s="95"/>
      <c r="E224" s="95"/>
      <c r="F224" s="95"/>
      <c r="G224" s="257"/>
    </row>
    <row r="225" spans="1:7" ht="15.75">
      <c r="A225" s="126"/>
      <c r="B225" s="256"/>
      <c r="C225" s="95"/>
      <c r="D225" s="95"/>
      <c r="E225" s="95"/>
      <c r="F225" s="95"/>
      <c r="G225" s="257"/>
    </row>
    <row r="226" spans="1:7" ht="15.75">
      <c r="A226" s="126"/>
      <c r="B226" s="256"/>
      <c r="C226" s="95"/>
      <c r="D226" s="95"/>
      <c r="E226" s="95"/>
      <c r="F226" s="95"/>
      <c r="G226" s="257"/>
    </row>
    <row r="227" spans="1:7" ht="15.75">
      <c r="A227" s="126"/>
      <c r="B227" s="256"/>
      <c r="C227" s="95"/>
      <c r="D227" s="95"/>
      <c r="E227" s="95"/>
      <c r="F227" s="95"/>
      <c r="G227" s="257"/>
    </row>
    <row r="228" spans="1:7" ht="15.75">
      <c r="A228" s="126"/>
      <c r="B228" s="256"/>
      <c r="C228" s="95"/>
      <c r="D228" s="95"/>
      <c r="E228" s="95"/>
      <c r="F228" s="95"/>
      <c r="G228" s="257"/>
    </row>
    <row r="229" spans="1:7" ht="15.75">
      <c r="A229" s="126"/>
      <c r="B229" s="256"/>
      <c r="C229" s="95"/>
      <c r="D229" s="95"/>
      <c r="E229" s="95"/>
      <c r="F229" s="95"/>
      <c r="G229" s="257"/>
    </row>
    <row r="230" spans="1:7" ht="15.75">
      <c r="A230" s="126"/>
      <c r="B230" s="256"/>
      <c r="C230" s="95"/>
      <c r="D230" s="95"/>
      <c r="E230" s="95"/>
      <c r="F230" s="95"/>
      <c r="G230" s="257"/>
    </row>
    <row r="231" spans="1:7" ht="15.75">
      <c r="A231" s="126"/>
      <c r="B231" s="256"/>
      <c r="C231" s="95"/>
      <c r="D231" s="95"/>
      <c r="E231" s="95"/>
      <c r="F231" s="95"/>
      <c r="G231" s="257"/>
    </row>
    <row r="232" spans="1:7" ht="15.75">
      <c r="A232" s="126"/>
      <c r="B232" s="256"/>
      <c r="C232" s="95"/>
      <c r="D232" s="95"/>
      <c r="E232" s="95"/>
      <c r="F232" s="95"/>
      <c r="G232" s="257"/>
    </row>
    <row r="233" spans="1:7" ht="15.75">
      <c r="A233" s="126"/>
      <c r="B233" s="256"/>
      <c r="C233" s="95"/>
      <c r="D233" s="95"/>
      <c r="E233" s="95"/>
      <c r="F233" s="95"/>
      <c r="G233" s="257"/>
    </row>
    <row r="234" spans="1:7" ht="15.75">
      <c r="A234" s="126"/>
      <c r="B234" s="256"/>
      <c r="C234" s="95"/>
      <c r="D234" s="95"/>
      <c r="E234" s="95"/>
      <c r="F234" s="95"/>
      <c r="G234" s="257"/>
    </row>
    <row r="235" spans="1:7" ht="15.75">
      <c r="A235" s="126"/>
      <c r="B235" s="256"/>
      <c r="C235" s="95"/>
      <c r="D235" s="95"/>
      <c r="E235" s="95"/>
      <c r="F235" s="95"/>
      <c r="G235" s="257"/>
    </row>
    <row r="236" spans="1:7" ht="15.75">
      <c r="A236" s="126"/>
      <c r="B236" s="256"/>
      <c r="C236" s="95"/>
      <c r="D236" s="95"/>
      <c r="E236" s="95"/>
      <c r="F236" s="95"/>
      <c r="G236" s="257"/>
    </row>
    <row r="237" spans="1:7" ht="15.75">
      <c r="A237" s="126"/>
      <c r="B237" s="256"/>
      <c r="C237" s="95"/>
      <c r="D237" s="95"/>
      <c r="E237" s="95"/>
      <c r="F237" s="95"/>
      <c r="G237" s="257"/>
    </row>
    <row r="238" spans="1:7" ht="15.75">
      <c r="A238" s="126"/>
      <c r="B238" s="256"/>
      <c r="C238" s="95"/>
      <c r="D238" s="95"/>
      <c r="E238" s="95"/>
      <c r="F238" s="95"/>
      <c r="G238" s="257"/>
    </row>
    <row r="239" spans="1:7" ht="15.75">
      <c r="A239" s="126"/>
      <c r="B239" s="256"/>
      <c r="C239" s="95"/>
      <c r="D239" s="95"/>
      <c r="E239" s="95"/>
      <c r="F239" s="95"/>
      <c r="G239" s="257"/>
    </row>
    <row r="240" spans="1:7" ht="15.75">
      <c r="A240" s="126"/>
      <c r="B240" s="256"/>
      <c r="C240" s="95"/>
      <c r="D240" s="95"/>
      <c r="E240" s="95"/>
      <c r="F240" s="95"/>
      <c r="G240" s="257"/>
    </row>
    <row r="241" spans="1:7" ht="15.75">
      <c r="A241" s="126"/>
      <c r="B241" s="256"/>
      <c r="C241" s="95"/>
      <c r="D241" s="95"/>
      <c r="E241" s="95"/>
      <c r="F241" s="95"/>
      <c r="G241" s="257"/>
    </row>
    <row r="242" spans="1:7" ht="15.75">
      <c r="A242" s="126"/>
      <c r="B242" s="256"/>
      <c r="C242" s="95"/>
      <c r="D242" s="95"/>
      <c r="E242" s="95"/>
      <c r="F242" s="95"/>
      <c r="G242" s="257"/>
    </row>
    <row r="243" spans="1:7" ht="15.75">
      <c r="A243" s="126"/>
      <c r="B243" s="256"/>
      <c r="C243" s="95"/>
      <c r="D243" s="95"/>
      <c r="E243" s="95"/>
      <c r="F243" s="95"/>
      <c r="G243" s="257"/>
    </row>
    <row r="244" spans="1:7" ht="15.75">
      <c r="A244" s="126"/>
      <c r="B244" s="256"/>
      <c r="C244" s="95"/>
      <c r="D244" s="95"/>
      <c r="E244" s="95"/>
      <c r="F244" s="95"/>
      <c r="G244" s="257"/>
    </row>
    <row r="245" spans="1:7" ht="15.75">
      <c r="A245" s="126"/>
      <c r="B245" s="256"/>
      <c r="C245" s="95"/>
      <c r="D245" s="95"/>
      <c r="E245" s="95"/>
      <c r="F245" s="95"/>
      <c r="G245" s="257"/>
    </row>
    <row r="246" spans="1:7" ht="15.75">
      <c r="A246" s="126"/>
      <c r="B246" s="256"/>
      <c r="C246" s="95"/>
      <c r="D246" s="95"/>
      <c r="E246" s="95"/>
      <c r="F246" s="95"/>
      <c r="G246" s="257"/>
    </row>
    <row r="247" spans="1:7" ht="15.75">
      <c r="A247" s="126"/>
      <c r="B247" s="256"/>
      <c r="C247" s="95"/>
      <c r="D247" s="95"/>
      <c r="E247" s="95"/>
      <c r="F247" s="95"/>
      <c r="G247" s="257"/>
    </row>
    <row r="248" spans="1:7" ht="15.75">
      <c r="A248" s="126"/>
      <c r="B248" s="256"/>
      <c r="C248" s="95"/>
      <c r="D248" s="95"/>
      <c r="E248" s="95"/>
      <c r="F248" s="95"/>
      <c r="G248" s="257"/>
    </row>
    <row r="249" spans="1:7" ht="15.75">
      <c r="A249" s="126"/>
      <c r="B249" s="256"/>
      <c r="C249" s="95"/>
      <c r="D249" s="95"/>
      <c r="E249" s="95"/>
      <c r="F249" s="95"/>
      <c r="G249" s="257"/>
    </row>
    <row r="250" spans="1:7" ht="15.75">
      <c r="A250" s="126"/>
      <c r="B250" s="256"/>
      <c r="C250" s="95"/>
      <c r="D250" s="95"/>
      <c r="E250" s="95"/>
      <c r="F250" s="95"/>
      <c r="G250" s="257"/>
    </row>
    <row r="251" spans="1:7" ht="15.75">
      <c r="A251" s="126"/>
      <c r="B251" s="256"/>
      <c r="C251" s="95"/>
      <c r="D251" s="95"/>
      <c r="E251" s="95"/>
      <c r="F251" s="95"/>
      <c r="G251" s="257"/>
    </row>
    <row r="252" spans="1:7" ht="15.75">
      <c r="A252" s="126"/>
      <c r="B252" s="256"/>
      <c r="C252" s="95"/>
      <c r="D252" s="95"/>
      <c r="E252" s="95"/>
      <c r="F252" s="95"/>
      <c r="G252" s="257"/>
    </row>
    <row r="253" spans="1:7" ht="15.75">
      <c r="A253" s="126"/>
      <c r="B253" s="256"/>
      <c r="C253" s="95"/>
      <c r="D253" s="95"/>
      <c r="E253" s="95"/>
      <c r="F253" s="95"/>
      <c r="G253" s="257"/>
    </row>
    <row r="254" spans="1:7" ht="15.75">
      <c r="A254" s="126"/>
      <c r="B254" s="256"/>
      <c r="C254" s="95"/>
      <c r="D254" s="95"/>
      <c r="E254" s="95"/>
      <c r="F254" s="95"/>
      <c r="G254" s="257"/>
    </row>
    <row r="255" spans="1:7" ht="15.75">
      <c r="A255" s="126"/>
      <c r="B255" s="256"/>
      <c r="C255" s="95"/>
      <c r="D255" s="95"/>
      <c r="E255" s="95"/>
      <c r="F255" s="95"/>
      <c r="G255" s="257"/>
    </row>
    <row r="256" spans="1:7" ht="15.75">
      <c r="A256" s="126"/>
      <c r="B256" s="256"/>
      <c r="C256" s="95"/>
      <c r="D256" s="95"/>
      <c r="E256" s="95"/>
      <c r="F256" s="95"/>
      <c r="G256" s="257"/>
    </row>
    <row r="257" spans="1:7" ht="15.75">
      <c r="A257" s="126"/>
      <c r="B257" s="256"/>
      <c r="C257" s="95"/>
      <c r="D257" s="95"/>
      <c r="E257" s="95"/>
      <c r="F257" s="95"/>
      <c r="G257" s="257"/>
    </row>
    <row r="258" spans="1:7" ht="15.75">
      <c r="A258" s="126"/>
      <c r="B258" s="256"/>
      <c r="C258" s="95"/>
      <c r="D258" s="95"/>
      <c r="E258" s="95"/>
      <c r="F258" s="95"/>
      <c r="G258" s="257"/>
    </row>
    <row r="259" spans="1:7" ht="15.75">
      <c r="A259" s="126"/>
      <c r="B259" s="256"/>
      <c r="C259" s="95"/>
      <c r="D259" s="95"/>
      <c r="E259" s="95"/>
      <c r="F259" s="95"/>
      <c r="G259" s="257"/>
    </row>
    <row r="260" spans="1:7" ht="15.75">
      <c r="A260" s="126"/>
      <c r="B260" s="256"/>
      <c r="C260" s="95"/>
      <c r="D260" s="95"/>
      <c r="E260" s="95"/>
      <c r="F260" s="95"/>
      <c r="G260" s="257"/>
    </row>
    <row r="261" spans="1:7" ht="15.75">
      <c r="A261" s="126"/>
      <c r="B261" s="256"/>
      <c r="C261" s="95"/>
      <c r="D261" s="95"/>
      <c r="E261" s="95"/>
      <c r="F261" s="95"/>
      <c r="G261" s="257"/>
    </row>
    <row r="262" spans="1:7" ht="15.75">
      <c r="A262" s="126"/>
      <c r="B262" s="256"/>
      <c r="C262" s="95"/>
      <c r="D262" s="95"/>
      <c r="E262" s="95"/>
      <c r="F262" s="95"/>
      <c r="G262" s="257"/>
    </row>
    <row r="263" spans="1:7" ht="15.75">
      <c r="A263" s="126"/>
      <c r="B263" s="256"/>
      <c r="C263" s="95"/>
      <c r="D263" s="95"/>
      <c r="E263" s="95"/>
      <c r="F263" s="95"/>
      <c r="G263" s="257"/>
    </row>
    <row r="264" spans="1:7" ht="15.75">
      <c r="A264" s="126"/>
      <c r="B264" s="256"/>
      <c r="C264" s="95"/>
      <c r="D264" s="95"/>
      <c r="E264" s="95"/>
      <c r="F264" s="95"/>
      <c r="G264" s="257"/>
    </row>
    <row r="265" spans="1:7" ht="15.75">
      <c r="A265" s="126"/>
      <c r="B265" s="256"/>
      <c r="C265" s="95"/>
      <c r="D265" s="95"/>
      <c r="E265" s="95"/>
      <c r="F265" s="95"/>
      <c r="G265" s="257"/>
    </row>
    <row r="266" spans="1:7" ht="15.75">
      <c r="A266" s="126"/>
      <c r="B266" s="256"/>
      <c r="C266" s="95"/>
      <c r="D266" s="95"/>
      <c r="E266" s="95"/>
      <c r="F266" s="95"/>
      <c r="G266" s="257"/>
    </row>
    <row r="267" spans="1:7" ht="15.75">
      <c r="A267" s="126"/>
      <c r="B267" s="256"/>
      <c r="C267" s="95"/>
      <c r="D267" s="95"/>
      <c r="E267" s="95"/>
      <c r="F267" s="95"/>
      <c r="G267" s="257"/>
    </row>
    <row r="268" spans="1:7" ht="15.75">
      <c r="A268" s="126"/>
      <c r="B268" s="256"/>
      <c r="C268" s="95"/>
      <c r="D268" s="95"/>
      <c r="E268" s="95"/>
      <c r="F268" s="95"/>
      <c r="G268" s="257"/>
    </row>
    <row r="269" spans="1:7" ht="15.75">
      <c r="A269" s="126"/>
      <c r="B269" s="256"/>
      <c r="C269" s="95"/>
      <c r="D269" s="95"/>
      <c r="E269" s="95"/>
      <c r="F269" s="95"/>
      <c r="G269" s="257"/>
    </row>
    <row r="270" spans="1:7" ht="15.75">
      <c r="A270" s="126"/>
      <c r="B270" s="256"/>
      <c r="C270" s="95"/>
      <c r="D270" s="95"/>
      <c r="E270" s="95"/>
      <c r="F270" s="95"/>
      <c r="G270" s="257"/>
    </row>
    <row r="271" spans="1:7" ht="15.75">
      <c r="A271" s="126"/>
      <c r="B271" s="256"/>
      <c r="C271" s="95"/>
      <c r="D271" s="95"/>
      <c r="E271" s="95"/>
      <c r="F271" s="95"/>
      <c r="G271" s="257"/>
    </row>
    <row r="272" spans="1:7" ht="15.75">
      <c r="A272" s="126"/>
      <c r="B272" s="256"/>
      <c r="C272" s="95"/>
      <c r="D272" s="95"/>
      <c r="E272" s="95"/>
      <c r="F272" s="95"/>
      <c r="G272" s="257"/>
    </row>
    <row r="273" spans="1:7" ht="15.75">
      <c r="A273" s="126"/>
      <c r="B273" s="256"/>
      <c r="C273" s="95"/>
      <c r="D273" s="95"/>
      <c r="E273" s="95"/>
      <c r="F273" s="95"/>
      <c r="G273" s="257"/>
    </row>
    <row r="274" spans="1:7" ht="15.75">
      <c r="A274" s="126"/>
      <c r="B274" s="256"/>
      <c r="C274" s="95"/>
      <c r="D274" s="95"/>
      <c r="E274" s="95"/>
      <c r="F274" s="95"/>
      <c r="G274" s="257"/>
    </row>
    <row r="275" spans="1:7" ht="15.75">
      <c r="A275" s="126"/>
      <c r="B275" s="256"/>
      <c r="C275" s="95"/>
      <c r="D275" s="95"/>
      <c r="E275" s="95"/>
      <c r="F275" s="95"/>
      <c r="G275" s="257"/>
    </row>
    <row r="276" spans="1:7" ht="15.75">
      <c r="A276" s="126"/>
      <c r="B276" s="256"/>
      <c r="C276" s="95"/>
      <c r="D276" s="95"/>
      <c r="E276" s="95"/>
      <c r="F276" s="95"/>
      <c r="G276" s="257"/>
    </row>
    <row r="277" spans="1:7" ht="15.75">
      <c r="A277" s="126"/>
      <c r="B277" s="256"/>
      <c r="C277" s="95"/>
      <c r="D277" s="95"/>
      <c r="E277" s="95"/>
      <c r="F277" s="95"/>
      <c r="G277" s="257"/>
    </row>
    <row r="278" spans="1:7" ht="15.75">
      <c r="A278" s="126"/>
      <c r="B278" s="256"/>
      <c r="C278" s="95"/>
      <c r="D278" s="95"/>
      <c r="E278" s="95"/>
      <c r="F278" s="95"/>
      <c r="G278" s="257"/>
    </row>
    <row r="279" spans="1:7" ht="15.75">
      <c r="A279" s="126"/>
      <c r="B279" s="256"/>
      <c r="C279" s="95"/>
      <c r="D279" s="95"/>
      <c r="E279" s="95"/>
      <c r="F279" s="95"/>
      <c r="G279" s="257"/>
    </row>
    <row r="280" spans="1:7" ht="15.75">
      <c r="A280" s="126"/>
      <c r="B280" s="256"/>
      <c r="C280" s="95"/>
      <c r="D280" s="95"/>
      <c r="E280" s="95"/>
      <c r="F280" s="95"/>
      <c r="G280" s="257"/>
    </row>
    <row r="281" spans="1:7" ht="15.75">
      <c r="A281" s="126"/>
      <c r="B281" s="256"/>
      <c r="C281" s="95"/>
      <c r="D281" s="95"/>
      <c r="E281" s="95"/>
      <c r="F281" s="95"/>
      <c r="G281" s="257"/>
    </row>
    <row r="282" spans="1:7" ht="15.75">
      <c r="A282" s="126"/>
      <c r="B282" s="256"/>
      <c r="C282" s="95"/>
      <c r="D282" s="95"/>
      <c r="E282" s="95"/>
      <c r="F282" s="95"/>
      <c r="G282" s="257"/>
    </row>
    <row r="283" spans="1:7" ht="15.75">
      <c r="A283" s="126"/>
      <c r="B283" s="256"/>
      <c r="C283" s="95"/>
      <c r="D283" s="95"/>
      <c r="E283" s="95"/>
      <c r="F283" s="95"/>
      <c r="G283" s="257"/>
    </row>
    <row r="284" spans="1:7" ht="15.75">
      <c r="A284" s="126"/>
      <c r="B284" s="256"/>
      <c r="C284" s="95"/>
      <c r="D284" s="95"/>
      <c r="E284" s="95"/>
      <c r="F284" s="95"/>
      <c r="G284" s="257"/>
    </row>
    <row r="285" spans="1:7" ht="15.75">
      <c r="A285" s="126"/>
      <c r="B285" s="256"/>
      <c r="C285" s="95"/>
      <c r="D285" s="95"/>
      <c r="E285" s="95"/>
      <c r="F285" s="95"/>
      <c r="G285" s="257"/>
    </row>
    <row r="286" spans="1:7" ht="15.75">
      <c r="A286" s="126"/>
      <c r="B286" s="256"/>
      <c r="C286" s="95"/>
      <c r="D286" s="95"/>
      <c r="E286" s="95"/>
      <c r="F286" s="95"/>
      <c r="G286" s="257"/>
    </row>
    <row r="287" spans="1:7" ht="15.75">
      <c r="A287" s="126"/>
      <c r="B287" s="256"/>
      <c r="C287" s="95"/>
      <c r="D287" s="95"/>
      <c r="E287" s="95"/>
      <c r="F287" s="95"/>
      <c r="G287" s="257"/>
    </row>
    <row r="288" spans="1:7" ht="15.75">
      <c r="A288" s="126"/>
      <c r="B288" s="256"/>
      <c r="C288" s="95"/>
      <c r="D288" s="95"/>
      <c r="E288" s="95"/>
      <c r="F288" s="95"/>
      <c r="G288" s="257"/>
    </row>
    <row r="289" spans="1:7" ht="15.75">
      <c r="A289" s="126"/>
      <c r="B289" s="256"/>
      <c r="C289" s="95"/>
      <c r="D289" s="95"/>
      <c r="E289" s="95"/>
      <c r="F289" s="95"/>
      <c r="G289" s="257"/>
    </row>
    <row r="290" spans="1:7" ht="15.75">
      <c r="A290" s="126"/>
      <c r="B290" s="256"/>
      <c r="C290" s="95"/>
      <c r="D290" s="95"/>
      <c r="E290" s="95"/>
      <c r="F290" s="95"/>
      <c r="G290" s="257"/>
    </row>
    <row r="291" spans="1:7" ht="15.75">
      <c r="A291" s="126"/>
      <c r="B291" s="256"/>
      <c r="C291" s="95"/>
      <c r="D291" s="95"/>
      <c r="E291" s="95"/>
      <c r="F291" s="95"/>
      <c r="G291" s="257"/>
    </row>
    <row r="292" spans="1:7" ht="15.75">
      <c r="A292" s="126"/>
      <c r="B292" s="256"/>
      <c r="C292" s="95"/>
      <c r="D292" s="95"/>
      <c r="E292" s="95"/>
      <c r="F292" s="95"/>
      <c r="G292" s="257"/>
    </row>
    <row r="293" spans="1:7" ht="15.75">
      <c r="A293" s="126"/>
      <c r="B293" s="256"/>
      <c r="C293" s="95"/>
      <c r="D293" s="95"/>
      <c r="E293" s="95"/>
      <c r="F293" s="95"/>
      <c r="G293" s="257"/>
    </row>
    <row r="294" spans="1:7" ht="15.75">
      <c r="A294" s="126"/>
      <c r="B294" s="256"/>
      <c r="C294" s="95"/>
      <c r="D294" s="95"/>
      <c r="E294" s="95"/>
      <c r="F294" s="95"/>
      <c r="G294" s="257"/>
    </row>
    <row r="295" spans="1:7" ht="15.75">
      <c r="A295" s="126"/>
      <c r="B295" s="256"/>
      <c r="C295" s="95"/>
      <c r="D295" s="95"/>
      <c r="E295" s="95"/>
      <c r="F295" s="95"/>
      <c r="G295" s="257"/>
    </row>
    <row r="296" spans="1:7" ht="15.75">
      <c r="A296" s="126"/>
      <c r="B296" s="256"/>
      <c r="C296" s="95"/>
      <c r="D296" s="95"/>
      <c r="E296" s="95"/>
      <c r="F296" s="95"/>
      <c r="G296" s="257"/>
    </row>
    <row r="297" spans="1:7" ht="15.75">
      <c r="A297" s="126"/>
      <c r="B297" s="256"/>
      <c r="C297" s="95"/>
      <c r="D297" s="95"/>
      <c r="E297" s="95"/>
      <c r="F297" s="95"/>
      <c r="G297" s="257"/>
    </row>
    <row r="298" spans="1:7" ht="15.75">
      <c r="A298" s="126"/>
      <c r="B298" s="256"/>
      <c r="C298" s="95"/>
      <c r="D298" s="95"/>
      <c r="E298" s="95"/>
      <c r="F298" s="95"/>
      <c r="G298" s="257"/>
    </row>
    <row r="299" spans="1:7" ht="15.75">
      <c r="A299" s="126"/>
      <c r="B299" s="256"/>
      <c r="C299" s="95"/>
      <c r="D299" s="95"/>
      <c r="E299" s="95"/>
      <c r="F299" s="95"/>
      <c r="G299" s="257"/>
    </row>
    <row r="300" spans="1:7" ht="15.75">
      <c r="A300" s="126"/>
      <c r="B300" s="256"/>
      <c r="C300" s="95"/>
      <c r="D300" s="95"/>
      <c r="E300" s="95"/>
      <c r="F300" s="95"/>
      <c r="G300" s="257"/>
    </row>
    <row r="301" spans="1:7" ht="15.75">
      <c r="A301" s="126"/>
      <c r="B301" s="256"/>
      <c r="C301" s="95"/>
      <c r="D301" s="95"/>
      <c r="E301" s="95"/>
      <c r="F301" s="95"/>
      <c r="G301" s="257"/>
    </row>
    <row r="302" spans="1:7" ht="15.75">
      <c r="A302" s="126"/>
      <c r="B302" s="256"/>
      <c r="C302" s="95"/>
      <c r="D302" s="95"/>
      <c r="E302" s="95"/>
      <c r="F302" s="95"/>
      <c r="G302" s="257"/>
    </row>
    <row r="303" spans="1:7" ht="15.75">
      <c r="A303" s="126"/>
      <c r="B303" s="256"/>
      <c r="C303" s="95"/>
      <c r="D303" s="95"/>
      <c r="E303" s="95"/>
      <c r="F303" s="95"/>
      <c r="G303" s="257"/>
    </row>
    <row r="304" spans="1:7" ht="15.75">
      <c r="A304" s="126"/>
      <c r="B304" s="256"/>
      <c r="C304" s="95"/>
      <c r="D304" s="95"/>
      <c r="E304" s="95"/>
      <c r="F304" s="95"/>
      <c r="G304" s="257"/>
    </row>
    <row r="305" spans="1:7" ht="15.75">
      <c r="A305" s="126"/>
      <c r="B305" s="256"/>
      <c r="C305" s="95"/>
      <c r="D305" s="95"/>
      <c r="E305" s="95"/>
      <c r="F305" s="95"/>
      <c r="G305" s="257"/>
    </row>
    <row r="306" spans="1:7" ht="15.75">
      <c r="A306" s="126"/>
      <c r="B306" s="256"/>
      <c r="C306" s="95"/>
      <c r="D306" s="95"/>
      <c r="E306" s="95"/>
      <c r="F306" s="95"/>
      <c r="G306" s="257"/>
    </row>
    <row r="307" spans="1:7" ht="15.75">
      <c r="A307" s="126"/>
      <c r="B307" s="256"/>
      <c r="C307" s="95"/>
      <c r="D307" s="95"/>
      <c r="E307" s="95"/>
      <c r="F307" s="95"/>
      <c r="G307" s="257"/>
    </row>
    <row r="308" spans="1:7" ht="15.75">
      <c r="A308" s="126"/>
      <c r="B308" s="256"/>
      <c r="C308" s="95"/>
      <c r="D308" s="95"/>
      <c r="E308" s="95"/>
      <c r="F308" s="95"/>
      <c r="G308" s="257"/>
    </row>
    <row r="309" spans="1:7" ht="15.75">
      <c r="A309" s="126"/>
      <c r="B309" s="256"/>
      <c r="C309" s="95"/>
      <c r="D309" s="95"/>
      <c r="E309" s="95"/>
      <c r="F309" s="95"/>
      <c r="G309" s="257"/>
    </row>
    <row r="310" spans="1:7" ht="15.75">
      <c r="A310" s="126"/>
      <c r="B310" s="256"/>
      <c r="C310" s="95"/>
      <c r="D310" s="95"/>
      <c r="E310" s="95"/>
      <c r="F310" s="95"/>
      <c r="G310" s="257"/>
    </row>
    <row r="311" spans="1:7" ht="15.75">
      <c r="A311" s="126"/>
      <c r="B311" s="256"/>
      <c r="C311" s="95"/>
      <c r="D311" s="95"/>
      <c r="E311" s="95"/>
      <c r="F311" s="95"/>
      <c r="G311" s="257"/>
    </row>
    <row r="312" spans="1:7" ht="15.75">
      <c r="A312" s="126"/>
      <c r="B312" s="256"/>
      <c r="C312" s="95"/>
      <c r="D312" s="95"/>
      <c r="E312" s="95"/>
      <c r="F312" s="95"/>
      <c r="G312" s="257"/>
    </row>
    <row r="313" spans="1:7" ht="15.75">
      <c r="A313" s="126"/>
      <c r="B313" s="256"/>
      <c r="C313" s="95"/>
      <c r="D313" s="95"/>
      <c r="E313" s="95"/>
      <c r="F313" s="95"/>
      <c r="G313" s="257"/>
    </row>
    <row r="314" spans="1:7" ht="15.75">
      <c r="A314" s="126"/>
      <c r="B314" s="256"/>
      <c r="C314" s="95"/>
      <c r="D314" s="95"/>
      <c r="E314" s="95"/>
      <c r="F314" s="95"/>
      <c r="G314" s="257"/>
    </row>
    <row r="315" spans="1:7" ht="15.75">
      <c r="A315" s="126"/>
      <c r="B315" s="256"/>
      <c r="C315" s="95"/>
      <c r="D315" s="95"/>
      <c r="E315" s="95"/>
      <c r="F315" s="95"/>
      <c r="G315" s="257"/>
    </row>
    <row r="316" spans="1:7" ht="15.75">
      <c r="A316" s="126"/>
      <c r="B316" s="256"/>
      <c r="C316" s="95"/>
      <c r="D316" s="95"/>
      <c r="E316" s="95"/>
      <c r="F316" s="95"/>
      <c r="G316" s="257"/>
    </row>
    <row r="317" spans="1:7" ht="15.75">
      <c r="A317" s="126"/>
      <c r="B317" s="256"/>
      <c r="C317" s="95"/>
      <c r="D317" s="95"/>
      <c r="E317" s="95"/>
      <c r="F317" s="95"/>
      <c r="G317" s="257"/>
    </row>
    <row r="318" spans="1:7" ht="15.75">
      <c r="A318" s="126"/>
      <c r="B318" s="256"/>
      <c r="C318" s="95"/>
      <c r="D318" s="95"/>
      <c r="E318" s="95"/>
      <c r="F318" s="95"/>
      <c r="G318" s="257"/>
    </row>
    <row r="319" spans="1:7" ht="15.75">
      <c r="A319" s="126"/>
      <c r="B319" s="256"/>
      <c r="C319" s="95"/>
      <c r="D319" s="95"/>
      <c r="E319" s="95"/>
      <c r="F319" s="95"/>
      <c r="G319" s="257"/>
    </row>
    <row r="320" spans="1:7" ht="15.75">
      <c r="A320" s="126"/>
      <c r="B320" s="256"/>
      <c r="C320" s="95"/>
      <c r="D320" s="95"/>
      <c r="E320" s="95"/>
      <c r="F320" s="95"/>
      <c r="G320" s="257"/>
    </row>
    <row r="321" spans="1:7" ht="15.75">
      <c r="A321" s="126"/>
      <c r="B321" s="256"/>
      <c r="C321" s="95"/>
      <c r="D321" s="95"/>
      <c r="E321" s="95"/>
      <c r="F321" s="95"/>
      <c r="G321" s="257"/>
    </row>
    <row r="322" spans="1:7" ht="15.75">
      <c r="A322" s="126"/>
      <c r="B322" s="256"/>
      <c r="C322" s="95"/>
      <c r="D322" s="95"/>
      <c r="E322" s="95"/>
      <c r="F322" s="95"/>
      <c r="G322" s="257"/>
    </row>
    <row r="323" spans="1:7" ht="15.75">
      <c r="A323" s="126"/>
      <c r="B323" s="256"/>
      <c r="C323" s="95"/>
      <c r="D323" s="95"/>
      <c r="E323" s="95"/>
      <c r="F323" s="95"/>
      <c r="G323" s="257"/>
    </row>
    <row r="324" spans="1:7" ht="15.75">
      <c r="A324" s="126"/>
      <c r="B324" s="256"/>
      <c r="C324" s="95"/>
      <c r="D324" s="95"/>
      <c r="E324" s="95"/>
      <c r="F324" s="95"/>
      <c r="G324" s="257"/>
    </row>
    <row r="325" spans="1:7" ht="15.75">
      <c r="A325" s="126"/>
      <c r="B325" s="256"/>
      <c r="C325" s="95"/>
      <c r="D325" s="95"/>
      <c r="E325" s="95"/>
      <c r="F325" s="95"/>
      <c r="G325" s="257"/>
    </row>
    <row r="326" spans="1:7" ht="15.75">
      <c r="A326" s="126"/>
      <c r="B326" s="256"/>
      <c r="C326" s="95"/>
      <c r="D326" s="95"/>
      <c r="E326" s="95"/>
      <c r="F326" s="95"/>
      <c r="G326" s="257"/>
    </row>
    <row r="327" spans="1:7" ht="15.75">
      <c r="A327" s="126"/>
      <c r="B327" s="256"/>
      <c r="C327" s="95"/>
      <c r="D327" s="95"/>
      <c r="E327" s="95"/>
      <c r="F327" s="95"/>
      <c r="G327" s="257"/>
    </row>
    <row r="328" spans="1:7" ht="15.75">
      <c r="A328" s="126"/>
      <c r="B328" s="256"/>
      <c r="C328" s="95"/>
      <c r="D328" s="95"/>
      <c r="E328" s="95"/>
      <c r="F328" s="95"/>
      <c r="G328" s="257"/>
    </row>
    <row r="329" spans="1:7" ht="15.75">
      <c r="A329" s="126"/>
      <c r="B329" s="256"/>
      <c r="C329" s="95"/>
      <c r="D329" s="95"/>
      <c r="E329" s="95"/>
      <c r="F329" s="95"/>
      <c r="G329" s="257"/>
    </row>
    <row r="330" spans="1:7" ht="15.75">
      <c r="A330" s="126"/>
      <c r="B330" s="256"/>
      <c r="C330" s="95"/>
      <c r="D330" s="95"/>
      <c r="E330" s="95"/>
      <c r="F330" s="95"/>
      <c r="G330" s="257"/>
    </row>
    <row r="331" spans="1:7" ht="15.75">
      <c r="A331" s="126"/>
      <c r="B331" s="256"/>
      <c r="C331" s="95"/>
      <c r="D331" s="95"/>
      <c r="E331" s="95"/>
      <c r="F331" s="95"/>
      <c r="G331" s="257"/>
    </row>
    <row r="332" spans="1:7" ht="15.75">
      <c r="A332" s="126"/>
      <c r="B332" s="256"/>
      <c r="C332" s="95"/>
      <c r="D332" s="95"/>
      <c r="E332" s="95"/>
      <c r="F332" s="95"/>
      <c r="G332" s="257"/>
    </row>
    <row r="333" spans="1:7" ht="15.75">
      <c r="A333" s="126"/>
      <c r="B333" s="256"/>
      <c r="C333" s="95"/>
      <c r="D333" s="95"/>
      <c r="E333" s="95"/>
      <c r="F333" s="95"/>
      <c r="G333" s="257"/>
    </row>
    <row r="334" spans="1:7" ht="15.75">
      <c r="A334" s="126"/>
      <c r="B334" s="256"/>
      <c r="C334" s="95"/>
      <c r="D334" s="95"/>
      <c r="E334" s="95"/>
      <c r="F334" s="95"/>
      <c r="G334" s="257"/>
    </row>
    <row r="335" spans="1:7" ht="15.75">
      <c r="A335" s="126"/>
      <c r="B335" s="256"/>
      <c r="C335" s="95"/>
      <c r="D335" s="95"/>
      <c r="E335" s="95"/>
      <c r="F335" s="95"/>
      <c r="G335" s="257"/>
    </row>
    <row r="336" spans="1:7" ht="15.75">
      <c r="A336" s="126"/>
      <c r="B336" s="256"/>
      <c r="C336" s="95"/>
      <c r="D336" s="95"/>
      <c r="E336" s="95"/>
      <c r="F336" s="95"/>
      <c r="G336" s="257"/>
    </row>
    <row r="337" spans="1:7" ht="15.75">
      <c r="A337" s="126"/>
      <c r="B337" s="256"/>
      <c r="C337" s="95"/>
      <c r="D337" s="95"/>
      <c r="E337" s="95"/>
      <c r="F337" s="95"/>
      <c r="G337" s="257"/>
    </row>
    <row r="338" spans="1:7" ht="15.75">
      <c r="A338" s="126"/>
      <c r="B338" s="256"/>
      <c r="C338" s="95"/>
      <c r="D338" s="95"/>
      <c r="E338" s="95"/>
      <c r="F338" s="95"/>
      <c r="G338" s="257"/>
    </row>
    <row r="339" spans="1:7" ht="15.75">
      <c r="A339" s="126"/>
      <c r="B339" s="256"/>
      <c r="C339" s="95"/>
      <c r="D339" s="95"/>
      <c r="E339" s="95"/>
      <c r="F339" s="95"/>
      <c r="G339" s="257"/>
    </row>
    <row r="340" spans="1:7" ht="15.75">
      <c r="A340" s="126"/>
      <c r="B340" s="256"/>
      <c r="C340" s="95"/>
      <c r="D340" s="95"/>
      <c r="E340" s="95"/>
      <c r="F340" s="95"/>
      <c r="G340" s="257"/>
    </row>
    <row r="341" spans="1:7" ht="15.75">
      <c r="A341" s="126"/>
      <c r="B341" s="256"/>
      <c r="C341" s="95"/>
      <c r="D341" s="95"/>
      <c r="E341" s="95"/>
      <c r="F341" s="95"/>
      <c r="G341" s="257"/>
    </row>
    <row r="342" spans="1:7" ht="15.75">
      <c r="A342" s="126"/>
      <c r="B342" s="256"/>
      <c r="C342" s="95"/>
      <c r="D342" s="95"/>
      <c r="E342" s="95"/>
      <c r="F342" s="95"/>
      <c r="G342" s="257"/>
    </row>
    <row r="343" spans="1:7" ht="15.75">
      <c r="A343" s="126"/>
      <c r="B343" s="256"/>
      <c r="C343" s="95"/>
      <c r="D343" s="95"/>
      <c r="E343" s="95"/>
      <c r="F343" s="95"/>
      <c r="G343" s="257"/>
    </row>
    <row r="344" spans="1:7" ht="15.75">
      <c r="A344" s="126"/>
      <c r="B344" s="256"/>
      <c r="C344" s="95"/>
      <c r="D344" s="95"/>
      <c r="E344" s="95"/>
      <c r="F344" s="95"/>
      <c r="G344" s="257"/>
    </row>
    <row r="345" spans="1:7" ht="15.75">
      <c r="A345" s="126"/>
      <c r="B345" s="256"/>
      <c r="C345" s="95"/>
      <c r="D345" s="95"/>
      <c r="E345" s="95"/>
      <c r="F345" s="95"/>
      <c r="G345" s="257"/>
    </row>
    <row r="346" spans="1:7" ht="15.75">
      <c r="A346" s="126"/>
      <c r="B346" s="256"/>
      <c r="C346" s="95"/>
      <c r="D346" s="95"/>
      <c r="E346" s="95"/>
      <c r="F346" s="95"/>
      <c r="G346" s="257"/>
    </row>
    <row r="347" spans="1:7" ht="15.75">
      <c r="A347" s="126"/>
      <c r="B347" s="256"/>
      <c r="C347" s="95"/>
      <c r="D347" s="95"/>
      <c r="E347" s="95"/>
      <c r="F347" s="95"/>
      <c r="G347" s="257"/>
    </row>
    <row r="348" spans="1:7" ht="15.75">
      <c r="A348" s="126"/>
      <c r="B348" s="256"/>
      <c r="C348" s="95"/>
      <c r="D348" s="95"/>
      <c r="E348" s="95"/>
      <c r="F348" s="95"/>
      <c r="G348" s="257"/>
    </row>
    <row r="349" spans="1:7" ht="15.75">
      <c r="A349" s="126"/>
      <c r="B349" s="256"/>
      <c r="C349" s="95"/>
      <c r="D349" s="95"/>
      <c r="E349" s="95"/>
      <c r="F349" s="95"/>
      <c r="G349" s="257"/>
    </row>
    <row r="350" spans="1:7" ht="15.75">
      <c r="A350" s="126"/>
      <c r="B350" s="256"/>
      <c r="C350" s="95"/>
      <c r="D350" s="95"/>
      <c r="E350" s="95"/>
      <c r="F350" s="95"/>
      <c r="G350" s="257"/>
    </row>
    <row r="351" spans="1:7" ht="15.75">
      <c r="A351" s="126"/>
      <c r="B351" s="256"/>
      <c r="C351" s="95"/>
      <c r="D351" s="95"/>
      <c r="E351" s="95"/>
      <c r="F351" s="95"/>
      <c r="G351" s="257"/>
    </row>
    <row r="352" spans="1:7" ht="15.75">
      <c r="A352" s="126"/>
      <c r="B352" s="256"/>
      <c r="C352" s="95"/>
      <c r="D352" s="95"/>
      <c r="E352" s="95"/>
      <c r="F352" s="95"/>
      <c r="G352" s="257"/>
    </row>
    <row r="353" spans="1:7" ht="15.75">
      <c r="A353" s="126"/>
      <c r="B353" s="256"/>
      <c r="C353" s="95"/>
      <c r="D353" s="95"/>
      <c r="E353" s="95"/>
      <c r="F353" s="95"/>
      <c r="G353" s="257"/>
    </row>
    <row r="354" spans="1:7" ht="15.75">
      <c r="A354" s="126"/>
      <c r="B354" s="256"/>
      <c r="C354" s="95"/>
      <c r="D354" s="95"/>
      <c r="E354" s="95"/>
      <c r="F354" s="95"/>
      <c r="G354" s="257"/>
    </row>
    <row r="355" spans="1:7" ht="15.75">
      <c r="A355" s="126"/>
      <c r="B355" s="256"/>
      <c r="C355" s="95"/>
      <c r="D355" s="95"/>
      <c r="E355" s="95"/>
      <c r="F355" s="95"/>
      <c r="G355" s="257"/>
    </row>
    <row r="356" spans="1:7" ht="15.75">
      <c r="A356" s="126"/>
      <c r="B356" s="256"/>
      <c r="C356" s="95"/>
      <c r="D356" s="95"/>
      <c r="E356" s="95"/>
      <c r="F356" s="95"/>
      <c r="G356" s="257"/>
    </row>
    <row r="357" spans="1:7" ht="15.75">
      <c r="A357" s="126"/>
      <c r="B357" s="256"/>
      <c r="C357" s="95"/>
      <c r="D357" s="95"/>
      <c r="E357" s="95"/>
      <c r="F357" s="95"/>
      <c r="G357" s="257"/>
    </row>
    <row r="358" spans="1:7" ht="15.75">
      <c r="A358" s="126"/>
      <c r="B358" s="256"/>
      <c r="C358" s="95"/>
      <c r="D358" s="95"/>
      <c r="E358" s="95"/>
      <c r="F358" s="95"/>
      <c r="G358" s="257"/>
    </row>
    <row r="359" spans="1:7" ht="15.75">
      <c r="A359" s="126"/>
      <c r="B359" s="256"/>
      <c r="C359" s="95"/>
      <c r="D359" s="95"/>
      <c r="E359" s="95"/>
      <c r="F359" s="95"/>
      <c r="G359" s="257"/>
    </row>
    <row r="360" spans="1:7" ht="15.75">
      <c r="A360" s="126"/>
      <c r="B360" s="256"/>
      <c r="C360" s="95"/>
      <c r="D360" s="95"/>
      <c r="E360" s="95"/>
      <c r="F360" s="95"/>
      <c r="G360" s="257"/>
    </row>
    <row r="361" spans="1:7" ht="15.75">
      <c r="A361" s="126"/>
      <c r="B361" s="256"/>
      <c r="C361" s="95"/>
      <c r="D361" s="95"/>
      <c r="E361" s="95"/>
      <c r="F361" s="95"/>
      <c r="G361" s="257"/>
    </row>
    <row r="362" spans="1:7" ht="15.75">
      <c r="A362" s="126"/>
      <c r="B362" s="256"/>
      <c r="C362" s="95"/>
      <c r="D362" s="95"/>
      <c r="E362" s="95"/>
      <c r="F362" s="95"/>
      <c r="G362" s="257"/>
    </row>
    <row r="363" spans="1:7" ht="15.75">
      <c r="A363" s="126"/>
      <c r="B363" s="256"/>
      <c r="C363" s="95"/>
      <c r="D363" s="95"/>
      <c r="E363" s="95"/>
      <c r="F363" s="95"/>
      <c r="G363" s="257"/>
    </row>
    <row r="364" spans="1:7" ht="15.75">
      <c r="A364" s="126"/>
      <c r="B364" s="256"/>
      <c r="C364" s="95"/>
      <c r="D364" s="95"/>
      <c r="E364" s="95"/>
      <c r="F364" s="95"/>
      <c r="G364" s="257"/>
    </row>
    <row r="365" spans="1:7" ht="15.75">
      <c r="A365" s="126"/>
      <c r="B365" s="256"/>
      <c r="C365" s="95"/>
      <c r="D365" s="95"/>
      <c r="E365" s="95"/>
      <c r="F365" s="95"/>
      <c r="G365" s="257"/>
    </row>
    <row r="366" spans="1:7" ht="15.75">
      <c r="A366" s="126"/>
      <c r="B366" s="256"/>
      <c r="C366" s="95"/>
      <c r="D366" s="95"/>
      <c r="E366" s="95"/>
      <c r="F366" s="95"/>
      <c r="G366" s="257"/>
    </row>
    <row r="367" spans="1:7" ht="15.75">
      <c r="A367" s="126"/>
      <c r="B367" s="256"/>
      <c r="C367" s="95"/>
      <c r="D367" s="95"/>
      <c r="E367" s="95"/>
      <c r="F367" s="95"/>
      <c r="G367" s="257"/>
    </row>
    <row r="368" spans="1:7" ht="15.75">
      <c r="A368" s="126"/>
      <c r="B368" s="256"/>
      <c r="C368" s="95"/>
      <c r="D368" s="95"/>
      <c r="E368" s="95"/>
      <c r="F368" s="95"/>
      <c r="G368" s="257"/>
    </row>
    <row r="369" spans="1:7" ht="15.75">
      <c r="A369" s="126"/>
      <c r="B369" s="256"/>
      <c r="C369" s="95"/>
      <c r="D369" s="95"/>
      <c r="E369" s="95"/>
      <c r="F369" s="95"/>
      <c r="G369" s="257"/>
    </row>
    <row r="370" spans="1:7" ht="15.75">
      <c r="A370" s="126"/>
      <c r="B370" s="256"/>
      <c r="C370" s="95"/>
      <c r="D370" s="95"/>
      <c r="E370" s="95"/>
      <c r="F370" s="95"/>
      <c r="G370" s="257"/>
    </row>
    <row r="371" spans="1:7" ht="15.75">
      <c r="A371" s="126"/>
      <c r="B371" s="256"/>
      <c r="C371" s="95"/>
      <c r="D371" s="95"/>
      <c r="E371" s="95"/>
      <c r="F371" s="95"/>
      <c r="G371" s="257"/>
    </row>
    <row r="372" spans="1:7" ht="15.75">
      <c r="A372" s="126"/>
      <c r="B372" s="256"/>
      <c r="C372" s="95"/>
      <c r="D372" s="95"/>
      <c r="E372" s="95"/>
      <c r="F372" s="95"/>
      <c r="G372" s="257"/>
    </row>
    <row r="373" spans="1:7" ht="15.75">
      <c r="A373" s="126"/>
      <c r="B373" s="256"/>
      <c r="C373" s="95"/>
      <c r="D373" s="95"/>
      <c r="E373" s="95"/>
      <c r="F373" s="95"/>
      <c r="G373" s="257"/>
    </row>
    <row r="374" spans="1:7" ht="15.75">
      <c r="A374" s="126"/>
      <c r="B374" s="256"/>
      <c r="C374" s="95"/>
      <c r="D374" s="95"/>
      <c r="E374" s="95"/>
      <c r="F374" s="95"/>
      <c r="G374" s="257"/>
    </row>
    <row r="375" spans="1:7" ht="15.75">
      <c r="A375" s="126"/>
      <c r="B375" s="256"/>
      <c r="C375" s="95"/>
      <c r="D375" s="95"/>
      <c r="E375" s="95"/>
      <c r="F375" s="95"/>
      <c r="G375" s="257"/>
    </row>
    <row r="376" spans="1:7" ht="15.75">
      <c r="A376" s="126"/>
      <c r="B376" s="256"/>
      <c r="C376" s="95"/>
      <c r="D376" s="95"/>
      <c r="E376" s="95"/>
      <c r="F376" s="95"/>
      <c r="G376" s="257"/>
    </row>
    <row r="377" spans="1:7" ht="15.75">
      <c r="A377" s="126"/>
      <c r="B377" s="256"/>
      <c r="C377" s="95"/>
      <c r="D377" s="95"/>
      <c r="E377" s="95"/>
      <c r="F377" s="95"/>
      <c r="G377" s="257"/>
    </row>
    <row r="378" spans="1:7" ht="15.75">
      <c r="A378" s="126"/>
      <c r="B378" s="256"/>
      <c r="C378" s="95"/>
      <c r="D378" s="95"/>
      <c r="E378" s="95"/>
      <c r="F378" s="95"/>
      <c r="G378" s="257"/>
    </row>
    <row r="379" spans="1:7" ht="15.75">
      <c r="A379" s="126"/>
      <c r="B379" s="256"/>
      <c r="C379" s="95"/>
      <c r="D379" s="95"/>
      <c r="E379" s="95"/>
      <c r="F379" s="95"/>
      <c r="G379" s="257"/>
    </row>
    <row r="380" spans="1:7" ht="15.75">
      <c r="A380" s="126"/>
      <c r="B380" s="256"/>
      <c r="C380" s="95"/>
      <c r="D380" s="95"/>
      <c r="E380" s="95"/>
      <c r="F380" s="95"/>
      <c r="G380" s="257"/>
    </row>
    <row r="381" spans="1:7" ht="15.75">
      <c r="A381" s="126"/>
      <c r="B381" s="256"/>
      <c r="C381" s="95"/>
      <c r="D381" s="95"/>
      <c r="E381" s="95"/>
      <c r="F381" s="95"/>
      <c r="G381" s="257"/>
    </row>
    <row r="382" spans="1:7" ht="15.75">
      <c r="A382" s="126"/>
      <c r="B382" s="256"/>
      <c r="C382" s="95"/>
      <c r="D382" s="95"/>
      <c r="E382" s="95"/>
      <c r="F382" s="95"/>
      <c r="G382" s="257"/>
    </row>
    <row r="383" spans="1:7" ht="15.75">
      <c r="A383" s="126"/>
      <c r="B383" s="256"/>
      <c r="C383" s="95"/>
      <c r="D383" s="95"/>
      <c r="E383" s="95"/>
      <c r="F383" s="95"/>
      <c r="G383" s="257"/>
    </row>
    <row r="384" spans="1:7" ht="15.75">
      <c r="A384" s="126"/>
      <c r="B384" s="256"/>
      <c r="C384" s="95"/>
      <c r="D384" s="95"/>
      <c r="E384" s="95"/>
      <c r="F384" s="95"/>
      <c r="G384" s="257"/>
    </row>
    <row r="385" spans="1:7" ht="15.75">
      <c r="A385" s="126"/>
      <c r="B385" s="256"/>
      <c r="C385" s="95"/>
      <c r="D385" s="95"/>
      <c r="E385" s="95"/>
      <c r="F385" s="95"/>
      <c r="G385" s="257"/>
    </row>
    <row r="386" spans="1:7" ht="15.75">
      <c r="A386" s="126"/>
      <c r="B386" s="256"/>
      <c r="C386" s="95"/>
      <c r="D386" s="95"/>
      <c r="E386" s="95"/>
      <c r="F386" s="95"/>
      <c r="G386" s="257"/>
    </row>
    <row r="387" spans="1:7" ht="15.75">
      <c r="A387" s="126"/>
      <c r="B387" s="256"/>
      <c r="C387" s="95"/>
      <c r="D387" s="95"/>
      <c r="E387" s="95"/>
      <c r="F387" s="95"/>
      <c r="G387" s="257"/>
    </row>
    <row r="388" spans="1:7" ht="15.75">
      <c r="A388" s="126"/>
      <c r="B388" s="256"/>
      <c r="C388" s="95"/>
      <c r="D388" s="95"/>
      <c r="E388" s="95"/>
      <c r="F388" s="95"/>
      <c r="G388" s="257"/>
    </row>
    <row r="389" spans="1:7" ht="15.75">
      <c r="A389" s="126"/>
      <c r="B389" s="256"/>
      <c r="C389" s="95"/>
      <c r="D389" s="95"/>
      <c r="E389" s="95"/>
      <c r="F389" s="95"/>
      <c r="G389" s="257"/>
    </row>
    <row r="390" spans="1:7" ht="15.75">
      <c r="A390" s="126"/>
      <c r="B390" s="256"/>
      <c r="C390" s="95"/>
      <c r="D390" s="95"/>
      <c r="E390" s="95"/>
      <c r="F390" s="95"/>
      <c r="G390" s="257"/>
    </row>
    <row r="391" spans="1:7" ht="15.75">
      <c r="A391" s="126"/>
      <c r="B391" s="256"/>
      <c r="C391" s="95"/>
      <c r="D391" s="95"/>
      <c r="E391" s="95"/>
      <c r="F391" s="95"/>
      <c r="G391" s="257"/>
    </row>
    <row r="392" spans="1:7" ht="15.75">
      <c r="A392" s="126"/>
      <c r="B392" s="256"/>
      <c r="C392" s="95"/>
      <c r="D392" s="95"/>
      <c r="E392" s="95"/>
      <c r="F392" s="95"/>
      <c r="G392" s="257"/>
    </row>
    <row r="393" spans="1:7" ht="15.75">
      <c r="A393" s="126"/>
      <c r="B393" s="256"/>
      <c r="C393" s="95"/>
      <c r="D393" s="95"/>
      <c r="E393" s="95"/>
      <c r="F393" s="95"/>
      <c r="G393" s="257"/>
    </row>
    <row r="394" spans="1:7" ht="15.75">
      <c r="A394" s="126"/>
      <c r="B394" s="256"/>
      <c r="C394" s="95"/>
      <c r="D394" s="95"/>
      <c r="E394" s="95"/>
      <c r="F394" s="95"/>
      <c r="G394" s="257"/>
    </row>
    <row r="395" spans="1:7" ht="15.75">
      <c r="A395" s="126"/>
      <c r="B395" s="256"/>
      <c r="C395" s="95"/>
      <c r="D395" s="95"/>
      <c r="E395" s="95"/>
      <c r="F395" s="95"/>
      <c r="G395" s="257"/>
    </row>
    <row r="396" spans="1:7" ht="15.75">
      <c r="A396" s="126"/>
      <c r="B396" s="256"/>
      <c r="C396" s="95"/>
      <c r="D396" s="95"/>
      <c r="E396" s="95"/>
      <c r="F396" s="95"/>
      <c r="G396" s="257"/>
    </row>
    <row r="397" spans="1:7" ht="15.75">
      <c r="A397" s="126"/>
      <c r="B397" s="256"/>
      <c r="C397" s="95"/>
      <c r="D397" s="95"/>
      <c r="E397" s="95"/>
      <c r="F397" s="95"/>
      <c r="G397" s="257"/>
    </row>
    <row r="398" spans="1:7" ht="15.75">
      <c r="A398" s="126"/>
      <c r="B398" s="256"/>
      <c r="C398" s="95"/>
      <c r="D398" s="95"/>
      <c r="E398" s="95"/>
      <c r="F398" s="95"/>
      <c r="G398" s="257"/>
    </row>
    <row r="399" spans="1:7" ht="15.75">
      <c r="A399" s="126"/>
      <c r="B399" s="256"/>
      <c r="C399" s="95"/>
      <c r="D399" s="95"/>
      <c r="E399" s="95"/>
      <c r="F399" s="95"/>
      <c r="G399" s="257"/>
    </row>
    <row r="400" spans="1:7" ht="15.75">
      <c r="A400" s="126"/>
      <c r="B400" s="256"/>
      <c r="C400" s="95"/>
      <c r="D400" s="95"/>
      <c r="E400" s="95"/>
      <c r="F400" s="95"/>
      <c r="G400" s="257"/>
    </row>
    <row r="401" spans="1:7" ht="15.75">
      <c r="A401" s="126"/>
      <c r="B401" s="256"/>
      <c r="C401" s="95"/>
      <c r="D401" s="95"/>
      <c r="E401" s="95"/>
      <c r="F401" s="95"/>
      <c r="G401" s="257"/>
    </row>
    <row r="402" spans="1:7" ht="15.75">
      <c r="A402" s="126"/>
      <c r="B402" s="256"/>
      <c r="C402" s="95"/>
      <c r="D402" s="95"/>
      <c r="E402" s="95"/>
      <c r="F402" s="95"/>
      <c r="G402" s="257"/>
    </row>
    <row r="403" spans="1:7" ht="15.75">
      <c r="A403" s="126"/>
      <c r="B403" s="256"/>
      <c r="C403" s="95"/>
      <c r="D403" s="95"/>
      <c r="E403" s="95"/>
      <c r="F403" s="95"/>
      <c r="G403" s="257"/>
    </row>
    <row r="404" spans="1:7" ht="15.75">
      <c r="A404" s="126"/>
      <c r="B404" s="256"/>
      <c r="C404" s="95"/>
      <c r="D404" s="95"/>
      <c r="E404" s="95"/>
      <c r="F404" s="95"/>
      <c r="G404" s="257"/>
    </row>
    <row r="405" spans="1:7" ht="15.75">
      <c r="A405" s="126"/>
      <c r="B405" s="256"/>
      <c r="C405" s="95"/>
      <c r="D405" s="95"/>
      <c r="E405" s="95"/>
      <c r="F405" s="95"/>
      <c r="G405" s="257"/>
    </row>
    <row r="406" spans="1:7" ht="15.75">
      <c r="A406" s="126"/>
      <c r="B406" s="256"/>
      <c r="C406" s="95"/>
      <c r="D406" s="95"/>
      <c r="E406" s="95"/>
      <c r="F406" s="95"/>
      <c r="G406" s="257"/>
    </row>
    <row r="407" spans="1:7" ht="15.75">
      <c r="A407" s="126"/>
      <c r="B407" s="256"/>
      <c r="C407" s="95"/>
      <c r="D407" s="95"/>
      <c r="E407" s="95"/>
      <c r="F407" s="95"/>
      <c r="G407" s="257"/>
    </row>
    <row r="408" spans="1:7" ht="15.75">
      <c r="A408" s="126"/>
      <c r="B408" s="256"/>
      <c r="C408" s="95"/>
      <c r="D408" s="95"/>
      <c r="E408" s="95"/>
      <c r="F408" s="95"/>
      <c r="G408" s="257"/>
    </row>
    <row r="409" spans="1:7" ht="15.75">
      <c r="A409" s="126"/>
      <c r="B409" s="256"/>
      <c r="C409" s="95"/>
      <c r="D409" s="95"/>
      <c r="E409" s="95"/>
      <c r="F409" s="95"/>
      <c r="G409" s="257"/>
    </row>
    <row r="410" spans="1:7" ht="15.75">
      <c r="A410" s="126"/>
      <c r="B410" s="256"/>
      <c r="C410" s="95"/>
      <c r="D410" s="95"/>
      <c r="E410" s="95"/>
      <c r="F410" s="95"/>
      <c r="G410" s="257"/>
    </row>
    <row r="411" spans="1:7" ht="15.75">
      <c r="A411" s="126"/>
      <c r="B411" s="256"/>
      <c r="C411" s="95"/>
      <c r="D411" s="95"/>
      <c r="E411" s="95"/>
      <c r="F411" s="95"/>
      <c r="G411" s="257"/>
    </row>
    <row r="412" spans="1:7" ht="15.75">
      <c r="A412" s="126"/>
      <c r="B412" s="256"/>
      <c r="C412" s="95"/>
      <c r="D412" s="95"/>
      <c r="E412" s="95"/>
      <c r="F412" s="95"/>
      <c r="G412" s="257"/>
    </row>
    <row r="413" spans="1:7" ht="15.75">
      <c r="A413" s="126"/>
      <c r="B413" s="256"/>
      <c r="C413" s="95"/>
      <c r="D413" s="95"/>
      <c r="E413" s="95"/>
      <c r="F413" s="95"/>
      <c r="G413" s="257"/>
    </row>
    <row r="414" spans="1:7" ht="15.75">
      <c r="A414" s="126"/>
      <c r="B414" s="256"/>
      <c r="C414" s="95"/>
      <c r="D414" s="95"/>
      <c r="E414" s="95"/>
      <c r="F414" s="95"/>
      <c r="G414" s="257"/>
    </row>
    <row r="415" spans="1:7" ht="15.75">
      <c r="A415" s="126"/>
      <c r="B415" s="256"/>
      <c r="C415" s="95"/>
      <c r="D415" s="95"/>
      <c r="E415" s="95"/>
      <c r="F415" s="95"/>
      <c r="G415" s="257"/>
    </row>
    <row r="416" spans="1:7" ht="15.75">
      <c r="A416" s="126"/>
      <c r="B416" s="256"/>
      <c r="C416" s="95"/>
      <c r="D416" s="95"/>
      <c r="E416" s="95"/>
      <c r="F416" s="95"/>
      <c r="G416" s="257"/>
    </row>
    <row r="417" spans="1:7" ht="15.75">
      <c r="A417" s="126"/>
      <c r="B417" s="256"/>
      <c r="C417" s="95"/>
      <c r="D417" s="95"/>
      <c r="E417" s="95"/>
      <c r="F417" s="95"/>
      <c r="G417" s="257"/>
    </row>
    <row r="418" spans="1:7" ht="15.75">
      <c r="A418" s="126"/>
      <c r="B418" s="256"/>
      <c r="C418" s="95"/>
      <c r="D418" s="95"/>
      <c r="E418" s="95"/>
      <c r="F418" s="95"/>
      <c r="G418" s="257"/>
    </row>
    <row r="419" spans="1:7" ht="15.75">
      <c r="A419" s="126"/>
      <c r="B419" s="256"/>
      <c r="C419" s="95"/>
      <c r="D419" s="95"/>
      <c r="E419" s="95"/>
      <c r="F419" s="95"/>
      <c r="G419" s="257"/>
    </row>
    <row r="420" spans="1:7" ht="15.75">
      <c r="A420" s="126"/>
      <c r="B420" s="256"/>
      <c r="C420" s="95"/>
      <c r="D420" s="95"/>
      <c r="E420" s="95"/>
      <c r="F420" s="95"/>
      <c r="G420" s="257"/>
    </row>
    <row r="421" spans="1:7" ht="15.75">
      <c r="A421" s="126"/>
      <c r="B421" s="256"/>
      <c r="C421" s="95"/>
      <c r="D421" s="95"/>
      <c r="E421" s="95"/>
      <c r="F421" s="95"/>
      <c r="G421" s="257"/>
    </row>
    <row r="422" spans="1:7" ht="15.75">
      <c r="A422" s="126"/>
      <c r="B422" s="256"/>
      <c r="C422" s="95"/>
      <c r="D422" s="95"/>
      <c r="E422" s="95"/>
      <c r="F422" s="95"/>
      <c r="G422" s="257"/>
    </row>
    <row r="423" spans="1:7" ht="15.75">
      <c r="A423" s="126"/>
      <c r="B423" s="256"/>
      <c r="C423" s="95"/>
      <c r="D423" s="95"/>
      <c r="E423" s="95"/>
      <c r="F423" s="95"/>
      <c r="G423" s="257"/>
    </row>
    <row r="424" spans="1:7" ht="15.75">
      <c r="A424" s="126"/>
      <c r="B424" s="256"/>
      <c r="C424" s="95"/>
      <c r="D424" s="95"/>
      <c r="E424" s="95"/>
      <c r="F424" s="95"/>
      <c r="G424" s="257"/>
    </row>
    <row r="425" spans="1:7" ht="15.75">
      <c r="A425" s="126"/>
      <c r="B425" s="256"/>
      <c r="C425" s="95"/>
      <c r="D425" s="95"/>
      <c r="E425" s="95"/>
      <c r="F425" s="95"/>
      <c r="G425" s="257"/>
    </row>
    <row r="426" spans="1:7" ht="15.75">
      <c r="A426" s="126"/>
      <c r="B426" s="256"/>
      <c r="C426" s="95"/>
      <c r="D426" s="95"/>
      <c r="E426" s="95"/>
      <c r="F426" s="95"/>
      <c r="G426" s="257"/>
    </row>
    <row r="427" spans="1:7" ht="15.75">
      <c r="A427" s="126"/>
      <c r="B427" s="256"/>
      <c r="C427" s="95"/>
      <c r="D427" s="95"/>
      <c r="E427" s="95"/>
      <c r="F427" s="95"/>
      <c r="G427" s="257"/>
    </row>
    <row r="428" spans="1:7" ht="15.75">
      <c r="A428" s="126"/>
      <c r="B428" s="256"/>
      <c r="C428" s="95"/>
      <c r="D428" s="95"/>
      <c r="E428" s="95"/>
      <c r="F428" s="95"/>
      <c r="G428" s="257"/>
    </row>
    <row r="429" spans="1:7" ht="15.75">
      <c r="A429" s="126"/>
      <c r="B429" s="256"/>
      <c r="C429" s="95"/>
      <c r="D429" s="95"/>
      <c r="E429" s="95"/>
      <c r="F429" s="95"/>
      <c r="G429" s="257"/>
    </row>
    <row r="430" spans="1:7" ht="15.75">
      <c r="A430" s="126"/>
      <c r="B430" s="256"/>
      <c r="C430" s="95"/>
      <c r="D430" s="95"/>
      <c r="E430" s="95"/>
      <c r="F430" s="95"/>
      <c r="G430" s="257"/>
    </row>
    <row r="431" spans="1:7" ht="15.75">
      <c r="A431" s="126"/>
      <c r="B431" s="256"/>
      <c r="C431" s="95"/>
      <c r="D431" s="95"/>
      <c r="E431" s="95"/>
      <c r="F431" s="95"/>
      <c r="G431" s="257"/>
    </row>
    <row r="432" spans="1:7" ht="15.75">
      <c r="A432" s="126"/>
      <c r="B432" s="256"/>
      <c r="C432" s="95"/>
      <c r="D432" s="95"/>
      <c r="E432" s="95"/>
      <c r="F432" s="95"/>
      <c r="G432" s="257"/>
    </row>
    <row r="433" spans="1:7" ht="15.75">
      <c r="A433" s="126"/>
      <c r="B433" s="256"/>
      <c r="C433" s="95"/>
      <c r="D433" s="95"/>
      <c r="E433" s="95"/>
      <c r="F433" s="95"/>
      <c r="G433" s="257"/>
    </row>
    <row r="434" spans="1:7" ht="15.75">
      <c r="A434" s="126"/>
      <c r="B434" s="256"/>
      <c r="C434" s="95"/>
      <c r="D434" s="95"/>
      <c r="E434" s="95"/>
      <c r="F434" s="95"/>
      <c r="G434" s="257"/>
    </row>
    <row r="435" spans="1:7" ht="15.75">
      <c r="A435" s="126"/>
      <c r="B435" s="256"/>
      <c r="C435" s="95"/>
      <c r="D435" s="95"/>
      <c r="E435" s="95"/>
      <c r="F435" s="95"/>
      <c r="G435" s="257"/>
    </row>
    <row r="436" spans="1:7" ht="15.75">
      <c r="A436" s="126"/>
      <c r="B436" s="256"/>
      <c r="C436" s="95"/>
      <c r="D436" s="95"/>
      <c r="E436" s="95"/>
      <c r="F436" s="95"/>
      <c r="G436" s="257"/>
    </row>
    <row r="437" spans="1:7" ht="15.75">
      <c r="A437" s="126"/>
      <c r="B437" s="256"/>
      <c r="C437" s="95"/>
      <c r="D437" s="95"/>
      <c r="E437" s="95"/>
      <c r="F437" s="95"/>
      <c r="G437" s="257"/>
    </row>
    <row r="438" spans="1:7" ht="15.75">
      <c r="A438" s="126"/>
      <c r="B438" s="256"/>
      <c r="C438" s="95"/>
      <c r="D438" s="95"/>
      <c r="E438" s="95"/>
      <c r="F438" s="95"/>
      <c r="G438" s="257"/>
    </row>
    <row r="439" spans="1:7" ht="15.75">
      <c r="A439" s="126"/>
      <c r="B439" s="256"/>
      <c r="C439" s="95"/>
      <c r="D439" s="95"/>
      <c r="E439" s="95"/>
      <c r="F439" s="95"/>
      <c r="G439" s="257"/>
    </row>
    <row r="440" spans="1:7" ht="15.75">
      <c r="A440" s="126"/>
      <c r="B440" s="256"/>
      <c r="C440" s="95"/>
      <c r="D440" s="95"/>
      <c r="E440" s="95"/>
      <c r="F440" s="95"/>
      <c r="G440" s="257"/>
    </row>
    <row r="441" spans="1:7" ht="15.75">
      <c r="A441" s="126"/>
      <c r="B441" s="256"/>
      <c r="C441" s="95"/>
      <c r="D441" s="95"/>
      <c r="E441" s="95"/>
      <c r="F441" s="95"/>
      <c r="G441" s="257"/>
    </row>
    <row r="442" spans="1:7" ht="15.75">
      <c r="A442" s="126"/>
      <c r="B442" s="256"/>
      <c r="C442" s="95"/>
      <c r="D442" s="95"/>
      <c r="E442" s="95"/>
      <c r="F442" s="95"/>
      <c r="G442" s="257"/>
    </row>
    <row r="443" spans="1:7" ht="15.75">
      <c r="A443" s="126"/>
      <c r="B443" s="256"/>
      <c r="C443" s="95"/>
      <c r="D443" s="95"/>
      <c r="E443" s="95"/>
      <c r="F443" s="95"/>
      <c r="G443" s="257"/>
    </row>
    <row r="444" spans="1:7" ht="15.75">
      <c r="A444" s="126"/>
      <c r="B444" s="256"/>
      <c r="C444" s="95"/>
      <c r="D444" s="95"/>
      <c r="E444" s="95"/>
      <c r="F444" s="95"/>
      <c r="G444" s="257"/>
    </row>
    <row r="445" spans="1:7" ht="15.75">
      <c r="A445" s="126"/>
      <c r="B445" s="256"/>
      <c r="C445" s="95"/>
      <c r="D445" s="95"/>
      <c r="E445" s="95"/>
      <c r="F445" s="95"/>
      <c r="G445" s="257"/>
    </row>
    <row r="446" spans="1:7" ht="15.75">
      <c r="A446" s="126"/>
      <c r="B446" s="256"/>
      <c r="C446" s="95"/>
      <c r="D446" s="95"/>
      <c r="E446" s="95"/>
      <c r="F446" s="95"/>
      <c r="G446" s="257"/>
    </row>
    <row r="447" spans="1:7" ht="15.75">
      <c r="A447" s="126"/>
      <c r="B447" s="256"/>
      <c r="C447" s="95"/>
      <c r="D447" s="95"/>
      <c r="E447" s="95"/>
      <c r="F447" s="95"/>
      <c r="G447" s="257"/>
    </row>
    <row r="448" spans="1:7" ht="15.75">
      <c r="A448" s="126"/>
      <c r="B448" s="256"/>
      <c r="C448" s="95"/>
      <c r="D448" s="95"/>
      <c r="E448" s="95"/>
      <c r="F448" s="95"/>
      <c r="G448" s="257"/>
    </row>
    <row r="449" spans="1:7" ht="15.75">
      <c r="A449" s="126"/>
      <c r="B449" s="256"/>
      <c r="C449" s="95"/>
      <c r="D449" s="95"/>
      <c r="E449" s="95"/>
      <c r="F449" s="95"/>
      <c r="G449" s="257"/>
    </row>
    <row r="450" spans="1:7" ht="15.75">
      <c r="A450" s="126"/>
      <c r="B450" s="256"/>
      <c r="C450" s="95"/>
      <c r="D450" s="95"/>
      <c r="E450" s="95"/>
      <c r="F450" s="95"/>
      <c r="G450" s="257"/>
    </row>
    <row r="451" spans="1:7" ht="15.75">
      <c r="A451" s="126"/>
      <c r="B451" s="256"/>
      <c r="C451" s="95"/>
      <c r="D451" s="95"/>
      <c r="E451" s="95"/>
      <c r="F451" s="95"/>
      <c r="G451" s="257"/>
    </row>
    <row r="452" spans="1:7" ht="15.75">
      <c r="A452" s="126"/>
      <c r="B452" s="256"/>
      <c r="C452" s="95"/>
      <c r="D452" s="95"/>
      <c r="E452" s="95"/>
      <c r="F452" s="95"/>
      <c r="G452" s="257"/>
    </row>
    <row r="453" spans="1:7" ht="15.75">
      <c r="A453" s="126"/>
      <c r="B453" s="256"/>
      <c r="C453" s="95"/>
      <c r="D453" s="95"/>
      <c r="E453" s="95"/>
      <c r="F453" s="95"/>
      <c r="G453" s="257"/>
    </row>
    <row r="454" spans="1:7" ht="15.75">
      <c r="A454" s="126"/>
      <c r="B454" s="256"/>
      <c r="C454" s="95"/>
      <c r="D454" s="95"/>
      <c r="E454" s="95"/>
      <c r="F454" s="95"/>
      <c r="G454" s="257"/>
    </row>
    <row r="455" spans="1:7" ht="15.75">
      <c r="A455" s="126"/>
      <c r="B455" s="256"/>
      <c r="C455" s="95"/>
      <c r="D455" s="95"/>
      <c r="E455" s="95"/>
      <c r="F455" s="95"/>
      <c r="G455" s="257"/>
    </row>
    <row r="456" spans="1:7" ht="15.75">
      <c r="A456" s="126"/>
      <c r="B456" s="256"/>
      <c r="C456" s="95"/>
      <c r="D456" s="95"/>
      <c r="E456" s="95"/>
      <c r="F456" s="95"/>
      <c r="G456" s="257"/>
    </row>
    <row r="457" spans="1:7" ht="15.75">
      <c r="A457" s="126"/>
      <c r="B457" s="256"/>
      <c r="C457" s="95"/>
      <c r="D457" s="95"/>
      <c r="E457" s="95"/>
      <c r="F457" s="95"/>
      <c r="G457" s="257"/>
    </row>
    <row r="458" spans="1:7" ht="15.75">
      <c r="A458" s="126"/>
      <c r="B458" s="256"/>
      <c r="C458" s="95"/>
      <c r="D458" s="95"/>
      <c r="E458" s="95"/>
      <c r="F458" s="95"/>
      <c r="G458" s="257"/>
    </row>
    <row r="459" spans="1:7" ht="15.75">
      <c r="A459" s="126"/>
      <c r="B459" s="256"/>
      <c r="C459" s="95"/>
      <c r="D459" s="95"/>
      <c r="E459" s="95"/>
      <c r="F459" s="95"/>
      <c r="G459" s="257"/>
    </row>
    <row r="460" spans="1:7" ht="15.75">
      <c r="A460" s="126"/>
      <c r="B460" s="256"/>
      <c r="C460" s="95"/>
      <c r="D460" s="95"/>
      <c r="E460" s="95"/>
      <c r="F460" s="95"/>
      <c r="G460" s="257"/>
    </row>
    <row r="461" spans="1:7" ht="15.75">
      <c r="A461" s="126"/>
      <c r="B461" s="256"/>
      <c r="C461" s="95"/>
      <c r="D461" s="95"/>
      <c r="E461" s="95"/>
      <c r="F461" s="95"/>
      <c r="G461" s="257"/>
    </row>
    <row r="462" spans="1:7" ht="15.75">
      <c r="A462" s="126"/>
      <c r="B462" s="256"/>
      <c r="C462" s="95"/>
      <c r="D462" s="95"/>
      <c r="E462" s="95"/>
      <c r="F462" s="95"/>
      <c r="G462" s="257"/>
    </row>
    <row r="463" spans="1:7" ht="15.75">
      <c r="A463" s="126"/>
      <c r="B463" s="256"/>
      <c r="C463" s="95"/>
      <c r="D463" s="95"/>
      <c r="E463" s="95"/>
      <c r="F463" s="95"/>
      <c r="G463" s="257"/>
    </row>
    <row r="464" spans="1:7" ht="15.75">
      <c r="A464" s="126"/>
      <c r="B464" s="256"/>
      <c r="C464" s="95"/>
      <c r="D464" s="95"/>
      <c r="E464" s="95"/>
      <c r="F464" s="95"/>
      <c r="G464" s="257"/>
    </row>
    <row r="465" spans="1:7" ht="15.75">
      <c r="A465" s="126"/>
      <c r="B465" s="256"/>
      <c r="C465" s="95"/>
      <c r="D465" s="95"/>
      <c r="E465" s="95"/>
      <c r="F465" s="95"/>
      <c r="G465" s="257"/>
    </row>
    <row r="466" spans="1:7" ht="15.75">
      <c r="A466" s="126"/>
      <c r="B466" s="256"/>
      <c r="C466" s="95"/>
      <c r="D466" s="95"/>
      <c r="E466" s="95"/>
      <c r="F466" s="95"/>
      <c r="G466" s="257"/>
    </row>
    <row r="467" spans="1:7" ht="15.75">
      <c r="A467" s="126"/>
      <c r="B467" s="256"/>
      <c r="C467" s="95"/>
      <c r="D467" s="95"/>
      <c r="E467" s="95"/>
      <c r="F467" s="95"/>
      <c r="G467" s="257"/>
    </row>
    <row r="468" spans="1:7" ht="15.75">
      <c r="A468" s="126"/>
      <c r="B468" s="256"/>
      <c r="C468" s="95"/>
      <c r="D468" s="95"/>
      <c r="E468" s="95"/>
      <c r="F468" s="95"/>
      <c r="G468" s="257"/>
    </row>
    <row r="469" spans="1:7" ht="15.75">
      <c r="A469" s="126"/>
      <c r="B469" s="256"/>
      <c r="C469" s="95"/>
      <c r="D469" s="95"/>
      <c r="E469" s="95"/>
      <c r="F469" s="95"/>
      <c r="G469" s="257"/>
    </row>
    <row r="470" spans="1:7" ht="15.75">
      <c r="A470" s="126"/>
      <c r="B470" s="256"/>
      <c r="C470" s="95"/>
      <c r="D470" s="95"/>
      <c r="E470" s="95"/>
      <c r="F470" s="95"/>
      <c r="G470" s="257"/>
    </row>
    <row r="471" spans="1:7" ht="15.75">
      <c r="A471" s="126"/>
      <c r="B471" s="256"/>
      <c r="C471" s="95"/>
      <c r="D471" s="95"/>
      <c r="E471" s="95"/>
      <c r="F471" s="95"/>
      <c r="G471" s="257"/>
    </row>
    <row r="472" spans="1:7" ht="15.75">
      <c r="A472" s="126"/>
      <c r="B472" s="256"/>
      <c r="C472" s="95"/>
      <c r="D472" s="95"/>
      <c r="E472" s="95"/>
      <c r="F472" s="95"/>
      <c r="G472" s="257"/>
    </row>
    <row r="473" spans="1:7" ht="15.75">
      <c r="A473" s="126"/>
      <c r="B473" s="256"/>
      <c r="C473" s="95"/>
      <c r="D473" s="95"/>
      <c r="E473" s="95"/>
      <c r="F473" s="95"/>
      <c r="G473" s="257"/>
    </row>
    <row r="474" spans="1:7" ht="15.75">
      <c r="A474" s="126"/>
      <c r="B474" s="256"/>
      <c r="C474" s="95"/>
      <c r="D474" s="95"/>
      <c r="E474" s="95"/>
      <c r="F474" s="95"/>
      <c r="G474" s="257"/>
    </row>
    <row r="475" spans="1:7" ht="15.75">
      <c r="A475" s="126"/>
      <c r="B475" s="256"/>
      <c r="C475" s="95"/>
      <c r="D475" s="95"/>
      <c r="E475" s="95"/>
      <c r="F475" s="95"/>
      <c r="G475" s="257"/>
    </row>
    <row r="476" spans="1:7" ht="15.75">
      <c r="A476" s="126"/>
      <c r="B476" s="256"/>
      <c r="C476" s="95"/>
      <c r="D476" s="95"/>
      <c r="E476" s="95"/>
      <c r="F476" s="95"/>
      <c r="G476" s="257"/>
    </row>
    <row r="477" spans="1:7" ht="15.75">
      <c r="A477" s="126"/>
      <c r="B477" s="256"/>
      <c r="C477" s="95"/>
      <c r="D477" s="95"/>
      <c r="E477" s="95"/>
      <c r="F477" s="95"/>
      <c r="G477" s="257"/>
    </row>
    <row r="478" spans="1:7" ht="15.75">
      <c r="A478" s="126"/>
      <c r="B478" s="256"/>
      <c r="C478" s="95"/>
      <c r="D478" s="95"/>
      <c r="E478" s="95"/>
      <c r="F478" s="95"/>
      <c r="G478" s="257"/>
    </row>
    <row r="479" spans="1:7" ht="15.75">
      <c r="A479" s="126"/>
      <c r="B479" s="256"/>
      <c r="C479" s="95"/>
      <c r="D479" s="95"/>
      <c r="E479" s="95"/>
      <c r="F479" s="95"/>
      <c r="G479" s="257"/>
    </row>
    <row r="480" spans="1:7" ht="15.75">
      <c r="A480" s="126"/>
      <c r="B480" s="256"/>
      <c r="C480" s="95"/>
      <c r="D480" s="95"/>
      <c r="E480" s="95"/>
      <c r="F480" s="95"/>
      <c r="G480" s="257"/>
    </row>
    <row r="481" spans="1:7" ht="15.75">
      <c r="A481" s="126"/>
      <c r="B481" s="256"/>
      <c r="C481" s="95"/>
      <c r="D481" s="95"/>
      <c r="E481" s="95"/>
      <c r="F481" s="95"/>
      <c r="G481" s="257"/>
    </row>
    <row r="482" spans="1:7" ht="15.75">
      <c r="A482" s="126"/>
      <c r="B482" s="256"/>
      <c r="C482" s="95"/>
      <c r="D482" s="95"/>
      <c r="E482" s="95"/>
      <c r="F482" s="95"/>
      <c r="G482" s="257"/>
    </row>
    <row r="483" spans="1:7" ht="15.75">
      <c r="A483" s="126"/>
      <c r="B483" s="256"/>
      <c r="C483" s="95"/>
      <c r="D483" s="95"/>
      <c r="E483" s="95"/>
      <c r="F483" s="95"/>
      <c r="G483" s="257"/>
    </row>
    <row r="484" spans="1:7" ht="15.75">
      <c r="A484" s="126"/>
      <c r="B484" s="256"/>
      <c r="C484" s="95"/>
      <c r="D484" s="95"/>
      <c r="E484" s="95"/>
      <c r="F484" s="95"/>
      <c r="G484" s="257"/>
    </row>
    <row r="485" spans="1:7" ht="15.75">
      <c r="A485" s="126"/>
      <c r="B485" s="256"/>
      <c r="C485" s="95"/>
      <c r="D485" s="95"/>
      <c r="E485" s="95"/>
      <c r="F485" s="95"/>
      <c r="G485" s="257"/>
    </row>
    <row r="486" spans="1:7" ht="15.75">
      <c r="A486" s="126"/>
      <c r="B486" s="256"/>
      <c r="C486" s="95"/>
      <c r="D486" s="95"/>
      <c r="E486" s="95"/>
      <c r="F486" s="95"/>
      <c r="G486" s="257"/>
    </row>
    <row r="487" spans="1:7" ht="15.75">
      <c r="A487" s="126"/>
      <c r="B487" s="256"/>
      <c r="C487" s="95"/>
      <c r="D487" s="95"/>
      <c r="E487" s="95"/>
      <c r="F487" s="95"/>
      <c r="G487" s="257"/>
    </row>
    <row r="488" spans="1:7" ht="15.75">
      <c r="A488" s="126"/>
      <c r="B488" s="256"/>
      <c r="C488" s="95"/>
      <c r="D488" s="95"/>
      <c r="E488" s="95"/>
      <c r="F488" s="95"/>
      <c r="G488" s="257"/>
    </row>
    <row r="489" spans="1:7" ht="15.75">
      <c r="A489" s="126"/>
      <c r="B489" s="256"/>
      <c r="C489" s="95"/>
      <c r="D489" s="95"/>
      <c r="E489" s="95"/>
      <c r="F489" s="95"/>
      <c r="G489" s="257"/>
    </row>
    <row r="490" spans="1:7" ht="15.75">
      <c r="A490" s="126"/>
      <c r="B490" s="256"/>
      <c r="C490" s="95"/>
      <c r="D490" s="95"/>
      <c r="E490" s="95"/>
      <c r="F490" s="95"/>
      <c r="G490" s="257"/>
    </row>
    <row r="491" spans="1:7" ht="15.75">
      <c r="A491" s="126"/>
      <c r="B491" s="256"/>
      <c r="C491" s="95"/>
      <c r="D491" s="95"/>
      <c r="E491" s="95"/>
      <c r="F491" s="95"/>
      <c r="G491" s="257"/>
    </row>
    <row r="492" spans="1:7" ht="15.75">
      <c r="A492" s="126"/>
      <c r="B492" s="256"/>
      <c r="C492" s="95"/>
      <c r="D492" s="95"/>
      <c r="E492" s="95"/>
      <c r="F492" s="95"/>
      <c r="G492" s="257"/>
    </row>
    <row r="493" spans="1:7" ht="15.75">
      <c r="A493" s="126"/>
      <c r="B493" s="256"/>
      <c r="C493" s="95"/>
      <c r="D493" s="95"/>
      <c r="E493" s="95"/>
      <c r="F493" s="95"/>
      <c r="G493" s="257"/>
    </row>
    <row r="494" spans="1:7" ht="15.75">
      <c r="A494" s="126"/>
      <c r="B494" s="256"/>
      <c r="C494" s="95"/>
      <c r="D494" s="95"/>
      <c r="E494" s="95"/>
      <c r="F494" s="95"/>
      <c r="G494" s="257"/>
    </row>
    <row r="495" spans="1:7" ht="15.75">
      <c r="A495" s="126"/>
      <c r="B495" s="256"/>
      <c r="C495" s="95"/>
      <c r="D495" s="95"/>
      <c r="E495" s="95"/>
      <c r="F495" s="95"/>
      <c r="G495" s="257"/>
    </row>
    <row r="496" spans="1:7" ht="15.75">
      <c r="A496" s="126"/>
      <c r="B496" s="256"/>
      <c r="C496" s="95"/>
      <c r="D496" s="95"/>
      <c r="E496" s="95"/>
      <c r="F496" s="95"/>
      <c r="G496" s="257"/>
    </row>
    <row r="497" spans="1:7" ht="15.75">
      <c r="A497" s="126"/>
      <c r="B497" s="256"/>
      <c r="C497" s="95"/>
      <c r="D497" s="95"/>
      <c r="E497" s="95"/>
      <c r="F497" s="95"/>
      <c r="G497" s="257"/>
    </row>
    <row r="498" spans="1:7" ht="15.75">
      <c r="A498" s="126"/>
      <c r="B498" s="256"/>
      <c r="C498" s="95"/>
      <c r="D498" s="95"/>
      <c r="E498" s="95"/>
      <c r="F498" s="95"/>
      <c r="G498" s="257"/>
    </row>
    <row r="499" spans="1:7" ht="15.75">
      <c r="A499" s="126"/>
      <c r="B499" s="256"/>
      <c r="C499" s="95"/>
      <c r="D499" s="95"/>
      <c r="E499" s="95"/>
      <c r="F499" s="95"/>
      <c r="G499" s="257"/>
    </row>
    <row r="500" spans="1:7" ht="15.75">
      <c r="A500" s="126"/>
      <c r="B500" s="256"/>
      <c r="C500" s="95"/>
      <c r="D500" s="95"/>
      <c r="E500" s="95"/>
      <c r="F500" s="95"/>
      <c r="G500" s="257"/>
    </row>
    <row r="501" spans="1:7" ht="15.75">
      <c r="A501" s="126"/>
      <c r="B501" s="256"/>
      <c r="C501" s="95"/>
      <c r="D501" s="95"/>
      <c r="E501" s="95"/>
      <c r="F501" s="95"/>
      <c r="G501" s="257"/>
    </row>
    <row r="502" spans="1:7" ht="15.75">
      <c r="A502" s="126"/>
      <c r="B502" s="256"/>
      <c r="C502" s="95"/>
      <c r="D502" s="95"/>
      <c r="E502" s="95"/>
      <c r="F502" s="95"/>
      <c r="G502" s="257"/>
    </row>
    <row r="503" spans="1:7" ht="15.75">
      <c r="A503" s="126"/>
      <c r="B503" s="256"/>
      <c r="C503" s="95"/>
      <c r="D503" s="95"/>
      <c r="E503" s="95"/>
      <c r="F503" s="95"/>
      <c r="G503" s="257"/>
    </row>
    <row r="504" spans="1:7" ht="15.75">
      <c r="A504" s="126"/>
      <c r="B504" s="256"/>
      <c r="C504" s="95"/>
      <c r="D504" s="95"/>
      <c r="E504" s="95"/>
      <c r="F504" s="95"/>
      <c r="G504" s="257"/>
    </row>
    <row r="505" spans="1:7" ht="15.75">
      <c r="A505" s="126"/>
      <c r="B505" s="256"/>
      <c r="C505" s="95"/>
      <c r="D505" s="95"/>
      <c r="E505" s="95"/>
      <c r="F505" s="95"/>
      <c r="G505" s="257"/>
    </row>
    <row r="506" spans="1:7" ht="15.75">
      <c r="A506" s="126"/>
      <c r="B506" s="256"/>
      <c r="C506" s="95"/>
      <c r="D506" s="95"/>
      <c r="E506" s="95"/>
      <c r="F506" s="95"/>
      <c r="G506" s="257"/>
    </row>
    <row r="507" spans="1:7" ht="15.75">
      <c r="A507" s="126"/>
      <c r="B507" s="256"/>
      <c r="C507" s="95"/>
      <c r="D507" s="95"/>
      <c r="E507" s="95"/>
      <c r="F507" s="95"/>
      <c r="G507" s="257"/>
    </row>
    <row r="508" spans="1:7" ht="15.75">
      <c r="A508" s="126"/>
      <c r="B508" s="256"/>
      <c r="C508" s="95"/>
      <c r="D508" s="95"/>
      <c r="E508" s="95"/>
      <c r="F508" s="95"/>
      <c r="G508" s="257"/>
    </row>
    <row r="509" spans="1:7" ht="15.75">
      <c r="A509" s="126"/>
      <c r="B509" s="256"/>
      <c r="C509" s="95"/>
      <c r="D509" s="95"/>
      <c r="E509" s="95"/>
      <c r="F509" s="95"/>
      <c r="G509" s="257"/>
    </row>
    <row r="510" spans="1:7" ht="15.75">
      <c r="A510" s="126"/>
      <c r="B510" s="256"/>
      <c r="C510" s="95"/>
      <c r="D510" s="95"/>
      <c r="E510" s="95"/>
      <c r="F510" s="95"/>
      <c r="G510" s="257"/>
    </row>
    <row r="511" spans="1:7" ht="15.75">
      <c r="A511" s="126"/>
      <c r="B511" s="256"/>
      <c r="C511" s="95"/>
      <c r="D511" s="95"/>
      <c r="E511" s="95"/>
      <c r="F511" s="95"/>
      <c r="G511" s="257"/>
    </row>
    <row r="512" spans="1:7" ht="15.75">
      <c r="A512" s="126"/>
      <c r="B512" s="256"/>
      <c r="C512" s="95"/>
      <c r="D512" s="95"/>
      <c r="E512" s="95"/>
      <c r="F512" s="95"/>
      <c r="G512" s="257"/>
    </row>
    <row r="513" spans="1:7" ht="15.75">
      <c r="A513" s="126"/>
      <c r="B513" s="256"/>
      <c r="C513" s="95"/>
      <c r="D513" s="95"/>
      <c r="E513" s="95"/>
      <c r="F513" s="95"/>
      <c r="G513" s="257"/>
    </row>
    <row r="514" spans="1:7" ht="15.75">
      <c r="A514" s="126"/>
      <c r="B514" s="256"/>
      <c r="C514" s="95"/>
      <c r="D514" s="95"/>
      <c r="E514" s="95"/>
      <c r="F514" s="95"/>
      <c r="G514" s="257"/>
    </row>
    <row r="515" spans="1:7" ht="15.75">
      <c r="A515" s="126"/>
      <c r="B515" s="256"/>
      <c r="C515" s="95"/>
      <c r="D515" s="95"/>
      <c r="E515" s="95"/>
      <c r="F515" s="95"/>
      <c r="G515" s="257"/>
    </row>
    <row r="516" spans="1:7" ht="15.75">
      <c r="A516" s="126"/>
      <c r="B516" s="256"/>
      <c r="C516" s="95"/>
      <c r="D516" s="95"/>
      <c r="E516" s="95"/>
      <c r="F516" s="95"/>
      <c r="G516" s="257"/>
    </row>
    <row r="517" spans="1:7" ht="15.75">
      <c r="A517" s="126"/>
      <c r="B517" s="256"/>
      <c r="C517" s="95"/>
      <c r="D517" s="95"/>
      <c r="E517" s="95"/>
      <c r="F517" s="95"/>
      <c r="G517" s="257"/>
    </row>
    <row r="518" spans="1:7" ht="15.75">
      <c r="A518" s="126"/>
      <c r="B518" s="256"/>
      <c r="C518" s="95"/>
      <c r="D518" s="95"/>
      <c r="E518" s="95"/>
      <c r="F518" s="95"/>
      <c r="G518" s="257"/>
    </row>
    <row r="519" spans="1:7" ht="15.75">
      <c r="A519" s="126"/>
      <c r="B519" s="256"/>
      <c r="C519" s="95"/>
      <c r="D519" s="95"/>
      <c r="E519" s="95"/>
      <c r="F519" s="95"/>
      <c r="G519" s="257"/>
    </row>
    <row r="520" spans="1:7" ht="15.75">
      <c r="A520" s="126"/>
      <c r="B520" s="256"/>
      <c r="C520" s="95"/>
      <c r="D520" s="95"/>
      <c r="E520" s="95"/>
      <c r="F520" s="95"/>
      <c r="G520" s="257"/>
    </row>
    <row r="521" spans="1:7" ht="15.75">
      <c r="A521" s="126"/>
      <c r="B521" s="256"/>
      <c r="C521" s="95"/>
      <c r="D521" s="95"/>
      <c r="E521" s="95"/>
      <c r="F521" s="95"/>
      <c r="G521" s="257"/>
    </row>
    <row r="522" spans="1:7" ht="15.75">
      <c r="A522" s="126"/>
      <c r="B522" s="256"/>
      <c r="C522" s="95"/>
      <c r="D522" s="95"/>
      <c r="E522" s="95"/>
      <c r="F522" s="95"/>
      <c r="G522" s="257"/>
    </row>
    <row r="523" spans="1:7" ht="15.75">
      <c r="A523" s="126"/>
      <c r="B523" s="256"/>
      <c r="C523" s="95"/>
      <c r="D523" s="95"/>
      <c r="E523" s="95"/>
      <c r="F523" s="95"/>
      <c r="G523" s="257"/>
    </row>
    <row r="524" spans="1:7" ht="15.75">
      <c r="A524" s="126"/>
      <c r="B524" s="256"/>
      <c r="C524" s="95"/>
      <c r="D524" s="95"/>
      <c r="E524" s="95"/>
      <c r="F524" s="95"/>
      <c r="G524" s="257"/>
    </row>
    <row r="525" spans="1:7" ht="15.75">
      <c r="A525" s="126"/>
      <c r="B525" s="256"/>
      <c r="C525" s="95"/>
      <c r="D525" s="95"/>
      <c r="E525" s="95"/>
      <c r="F525" s="95"/>
      <c r="G525" s="257"/>
    </row>
    <row r="526" spans="1:7" ht="15.75">
      <c r="A526" s="126"/>
      <c r="B526" s="256"/>
      <c r="C526" s="95"/>
      <c r="D526" s="95"/>
      <c r="E526" s="95"/>
      <c r="F526" s="95"/>
      <c r="G526" s="257"/>
    </row>
    <row r="527" spans="1:7" ht="15.75">
      <c r="A527" s="126"/>
      <c r="B527" s="256"/>
      <c r="C527" s="95"/>
      <c r="D527" s="95"/>
      <c r="E527" s="95"/>
      <c r="F527" s="95"/>
      <c r="G527" s="257"/>
    </row>
    <row r="528" spans="1:7" ht="15.75">
      <c r="A528" s="126"/>
      <c r="B528" s="256"/>
      <c r="C528" s="95"/>
      <c r="D528" s="95"/>
      <c r="E528" s="95"/>
      <c r="F528" s="95"/>
      <c r="G528" s="257"/>
    </row>
    <row r="529" spans="1:7" ht="15.75">
      <c r="A529" s="126"/>
      <c r="B529" s="256"/>
      <c r="C529" s="95"/>
      <c r="D529" s="95"/>
      <c r="E529" s="95"/>
      <c r="F529" s="95"/>
      <c r="G529" s="257"/>
    </row>
    <row r="530" spans="1:7" ht="15.75">
      <c r="A530" s="126"/>
      <c r="B530" s="256"/>
      <c r="C530" s="95"/>
      <c r="D530" s="95"/>
      <c r="E530" s="95"/>
      <c r="F530" s="95"/>
      <c r="G530" s="257"/>
    </row>
    <row r="531" spans="1:7" ht="15.75">
      <c r="A531" s="126"/>
      <c r="B531" s="256"/>
      <c r="C531" s="95"/>
      <c r="D531" s="95"/>
      <c r="E531" s="95"/>
      <c r="F531" s="95"/>
      <c r="G531" s="257"/>
    </row>
    <row r="532" spans="1:7" ht="15.75">
      <c r="A532" s="126"/>
      <c r="B532" s="256"/>
      <c r="C532" s="95"/>
      <c r="D532" s="95"/>
      <c r="E532" s="95"/>
      <c r="F532" s="95"/>
      <c r="G532" s="257"/>
    </row>
    <row r="533" spans="1:7" ht="15.75">
      <c r="A533" s="126"/>
      <c r="B533" s="256"/>
      <c r="C533" s="95"/>
      <c r="D533" s="95"/>
      <c r="E533" s="95"/>
      <c r="F533" s="95"/>
      <c r="G533" s="257"/>
    </row>
    <row r="534" spans="1:7" ht="15.75">
      <c r="A534" s="126"/>
      <c r="B534" s="256"/>
      <c r="C534" s="95"/>
      <c r="D534" s="95"/>
      <c r="E534" s="95"/>
      <c r="F534" s="95"/>
      <c r="G534" s="257"/>
    </row>
    <row r="535" spans="1:7" ht="15.75">
      <c r="A535" s="126"/>
      <c r="B535" s="256"/>
      <c r="C535" s="95"/>
      <c r="D535" s="95"/>
      <c r="E535" s="95"/>
      <c r="F535" s="95"/>
      <c r="G535" s="257"/>
    </row>
    <row r="536" spans="1:7" ht="15.75">
      <c r="A536" s="126"/>
      <c r="B536" s="256"/>
      <c r="C536" s="95"/>
      <c r="D536" s="95"/>
      <c r="E536" s="95"/>
      <c r="F536" s="95"/>
      <c r="G536" s="257"/>
    </row>
    <row r="537" spans="1:7" ht="15.75">
      <c r="A537" s="126"/>
      <c r="B537" s="256"/>
      <c r="C537" s="95"/>
      <c r="D537" s="95"/>
      <c r="E537" s="95"/>
      <c r="F537" s="95"/>
      <c r="G537" s="257"/>
    </row>
    <row r="538" spans="1:7" ht="15.75">
      <c r="A538" s="126"/>
      <c r="B538" s="256"/>
      <c r="C538" s="95"/>
      <c r="D538" s="95"/>
      <c r="E538" s="95"/>
      <c r="F538" s="95"/>
      <c r="G538" s="257"/>
    </row>
    <row r="539" spans="1:7" ht="15.75">
      <c r="A539" s="126"/>
      <c r="B539" s="256"/>
      <c r="C539" s="95"/>
      <c r="D539" s="95"/>
      <c r="E539" s="95"/>
      <c r="F539" s="95"/>
      <c r="G539" s="257"/>
    </row>
    <row r="540" spans="1:7" ht="15.75">
      <c r="A540" s="126"/>
      <c r="B540" s="256"/>
      <c r="C540" s="95"/>
      <c r="D540" s="95"/>
      <c r="E540" s="95"/>
      <c r="F540" s="95"/>
      <c r="G540" s="257"/>
    </row>
    <row r="541" spans="1:7" ht="15.75">
      <c r="A541" s="126"/>
      <c r="B541" s="256"/>
      <c r="C541" s="95"/>
      <c r="D541" s="95"/>
      <c r="E541" s="95"/>
      <c r="F541" s="95"/>
      <c r="G541" s="257"/>
    </row>
    <row r="542" spans="1:7" ht="15.75">
      <c r="A542" s="126"/>
      <c r="B542" s="256"/>
      <c r="C542" s="95"/>
      <c r="D542" s="95"/>
      <c r="E542" s="95"/>
      <c r="F542" s="95"/>
      <c r="G542" s="257"/>
    </row>
    <row r="543" spans="1:7" ht="15.75">
      <c r="A543" s="126"/>
      <c r="B543" s="256"/>
      <c r="C543" s="95"/>
      <c r="D543" s="95"/>
      <c r="E543" s="95"/>
      <c r="F543" s="95"/>
      <c r="G543" s="257"/>
    </row>
    <row r="544" spans="1:7" ht="15.75">
      <c r="A544" s="126"/>
      <c r="B544" s="256"/>
      <c r="C544" s="95"/>
      <c r="D544" s="95"/>
      <c r="E544" s="95"/>
      <c r="F544" s="95"/>
      <c r="G544" s="257"/>
    </row>
    <row r="545" spans="1:7" ht="15.75">
      <c r="A545" s="126"/>
      <c r="B545" s="256"/>
      <c r="C545" s="95"/>
      <c r="D545" s="95"/>
      <c r="E545" s="95"/>
      <c r="F545" s="95"/>
      <c r="G545" s="257"/>
    </row>
    <row r="546" spans="1:7" ht="15.75">
      <c r="A546" s="126"/>
      <c r="B546" s="256"/>
      <c r="C546" s="95"/>
      <c r="D546" s="95"/>
      <c r="E546" s="95"/>
      <c r="F546" s="95"/>
      <c r="G546" s="257"/>
    </row>
    <row r="547" spans="1:7" ht="15.75">
      <c r="A547" s="126"/>
      <c r="B547" s="256"/>
      <c r="C547" s="95"/>
      <c r="D547" s="95"/>
      <c r="E547" s="95"/>
      <c r="F547" s="95"/>
      <c r="G547" s="257"/>
    </row>
    <row r="548" spans="1:7" ht="15.75">
      <c r="A548" s="126"/>
      <c r="B548" s="256"/>
      <c r="C548" s="95"/>
      <c r="D548" s="95"/>
      <c r="E548" s="95"/>
      <c r="F548" s="95"/>
      <c r="G548" s="257"/>
    </row>
    <row r="549" spans="1:7" ht="15.75">
      <c r="A549" s="126"/>
      <c r="B549" s="256"/>
      <c r="C549" s="95"/>
      <c r="D549" s="95"/>
      <c r="E549" s="95"/>
      <c r="F549" s="95"/>
      <c r="G549" s="257"/>
    </row>
    <row r="550" spans="1:7" ht="15.75">
      <c r="A550" s="126"/>
      <c r="B550" s="256"/>
      <c r="C550" s="95"/>
      <c r="D550" s="95"/>
      <c r="E550" s="95"/>
      <c r="F550" s="95"/>
      <c r="G550" s="257"/>
    </row>
    <row r="551" spans="1:7" ht="15.75">
      <c r="A551" s="126"/>
      <c r="B551" s="256"/>
      <c r="C551" s="95"/>
      <c r="D551" s="95"/>
      <c r="E551" s="95"/>
      <c r="F551" s="95"/>
      <c r="G551" s="257"/>
    </row>
    <row r="552" spans="1:7" ht="15.75">
      <c r="A552" s="126"/>
      <c r="B552" s="256"/>
      <c r="C552" s="95"/>
      <c r="D552" s="95"/>
      <c r="E552" s="95"/>
      <c r="F552" s="95"/>
      <c r="G552" s="257"/>
    </row>
    <row r="553" spans="1:7" ht="15.75">
      <c r="A553" s="126"/>
      <c r="B553" s="256"/>
      <c r="C553" s="95"/>
      <c r="D553" s="95"/>
      <c r="E553" s="95"/>
      <c r="F553" s="95"/>
      <c r="G553" s="257"/>
    </row>
    <row r="554" spans="1:7" ht="15.75">
      <c r="A554" s="126"/>
      <c r="B554" s="256"/>
      <c r="C554" s="95"/>
      <c r="D554" s="95"/>
      <c r="E554" s="95"/>
      <c r="F554" s="95"/>
      <c r="G554" s="257"/>
    </row>
    <row r="555" spans="1:7" ht="15.75">
      <c r="A555" s="126"/>
      <c r="B555" s="256"/>
      <c r="C555" s="95"/>
      <c r="D555" s="95"/>
      <c r="E555" s="95"/>
      <c r="F555" s="95"/>
      <c r="G555" s="257"/>
    </row>
    <row r="556" spans="1:7" ht="15.75">
      <c r="A556" s="126"/>
      <c r="B556" s="256"/>
      <c r="C556" s="95"/>
      <c r="D556" s="95"/>
      <c r="E556" s="95"/>
      <c r="F556" s="95"/>
      <c r="G556" s="257"/>
    </row>
    <row r="557" spans="1:7" ht="15.75">
      <c r="A557" s="126"/>
      <c r="B557" s="256"/>
      <c r="C557" s="95"/>
      <c r="D557" s="95"/>
      <c r="E557" s="95"/>
      <c r="F557" s="95"/>
      <c r="G557" s="257"/>
    </row>
    <row r="558" spans="1:7" ht="15.75">
      <c r="A558" s="126"/>
      <c r="B558" s="256"/>
      <c r="C558" s="95"/>
      <c r="D558" s="95"/>
      <c r="E558" s="95"/>
      <c r="F558" s="95"/>
      <c r="G558" s="257"/>
    </row>
    <row r="559" spans="1:7" ht="15.75">
      <c r="A559" s="126"/>
      <c r="B559" s="256"/>
      <c r="C559" s="95"/>
      <c r="D559" s="95"/>
      <c r="E559" s="95"/>
      <c r="F559" s="95"/>
      <c r="G559" s="257"/>
    </row>
    <row r="560" spans="1:7" ht="15.75">
      <c r="A560" s="126"/>
      <c r="B560" s="256"/>
      <c r="C560" s="95"/>
      <c r="D560" s="95"/>
      <c r="E560" s="95"/>
      <c r="F560" s="95"/>
      <c r="G560" s="257"/>
    </row>
    <row r="561" spans="1:7" ht="15.75">
      <c r="A561" s="126"/>
      <c r="B561" s="256"/>
      <c r="C561" s="95"/>
      <c r="D561" s="95"/>
      <c r="E561" s="95"/>
      <c r="F561" s="95"/>
      <c r="G561" s="257"/>
    </row>
    <row r="562" spans="1:7" ht="15.75">
      <c r="A562" s="126"/>
      <c r="B562" s="256"/>
      <c r="C562" s="95"/>
      <c r="D562" s="95"/>
      <c r="E562" s="95"/>
      <c r="F562" s="95"/>
      <c r="G562" s="257"/>
    </row>
    <row r="563" spans="1:7" ht="15.75">
      <c r="A563" s="126"/>
      <c r="B563" s="256"/>
      <c r="C563" s="95"/>
      <c r="D563" s="95"/>
      <c r="E563" s="95"/>
      <c r="F563" s="95"/>
      <c r="G563" s="257"/>
    </row>
    <row r="564" spans="1:7" ht="15.75">
      <c r="A564" s="126"/>
      <c r="B564" s="256"/>
      <c r="C564" s="95"/>
      <c r="D564" s="95"/>
      <c r="E564" s="95"/>
      <c r="F564" s="95"/>
      <c r="G564" s="257"/>
    </row>
    <row r="565" spans="1:7" ht="15.75">
      <c r="A565" s="126"/>
      <c r="B565" s="256"/>
      <c r="C565" s="95"/>
      <c r="D565" s="95"/>
      <c r="E565" s="95"/>
      <c r="F565" s="95"/>
      <c r="G565" s="257"/>
    </row>
    <row r="566" spans="1:7" ht="15.75">
      <c r="A566" s="126"/>
      <c r="B566" s="256"/>
      <c r="C566" s="95"/>
      <c r="D566" s="95"/>
      <c r="E566" s="95"/>
      <c r="F566" s="95"/>
      <c r="G566" s="257"/>
    </row>
    <row r="567" spans="1:7" ht="15.75">
      <c r="A567" s="126"/>
      <c r="B567" s="256"/>
      <c r="C567" s="95"/>
      <c r="D567" s="95"/>
      <c r="E567" s="95"/>
      <c r="F567" s="95"/>
      <c r="G567" s="257"/>
    </row>
    <row r="568" spans="1:7" ht="15.75">
      <c r="A568" s="126"/>
      <c r="B568" s="256"/>
      <c r="C568" s="95"/>
      <c r="D568" s="95"/>
      <c r="E568" s="95"/>
      <c r="F568" s="95"/>
      <c r="G568" s="257"/>
    </row>
    <row r="569" spans="1:7" ht="15.75">
      <c r="A569" s="126"/>
      <c r="B569" s="256"/>
      <c r="C569" s="95"/>
      <c r="D569" s="95"/>
      <c r="E569" s="95"/>
      <c r="F569" s="95"/>
      <c r="G569" s="257"/>
    </row>
    <row r="570" spans="1:7" ht="15.75">
      <c r="A570" s="126"/>
      <c r="B570" s="256"/>
      <c r="C570" s="95"/>
      <c r="D570" s="95"/>
      <c r="E570" s="95"/>
      <c r="F570" s="95"/>
      <c r="G570" s="257"/>
    </row>
    <row r="571" spans="1:7" ht="15.75">
      <c r="A571" s="126"/>
      <c r="B571" s="256"/>
      <c r="C571" s="95"/>
      <c r="D571" s="95"/>
      <c r="E571" s="95"/>
      <c r="F571" s="95"/>
      <c r="G571" s="257"/>
    </row>
    <row r="572" spans="1:7" ht="15.75">
      <c r="A572" s="126"/>
      <c r="B572" s="256"/>
      <c r="C572" s="95"/>
      <c r="D572" s="95"/>
      <c r="E572" s="95"/>
      <c r="F572" s="95"/>
      <c r="G572" s="257"/>
    </row>
    <row r="573" spans="1:7" ht="15.75">
      <c r="A573" s="126"/>
      <c r="B573" s="256"/>
      <c r="C573" s="95"/>
      <c r="D573" s="95"/>
      <c r="E573" s="95"/>
      <c r="F573" s="95"/>
      <c r="G573" s="257"/>
    </row>
    <row r="574" spans="1:7" ht="15.75">
      <c r="A574" s="126"/>
      <c r="B574" s="256"/>
      <c r="C574" s="95"/>
      <c r="D574" s="95"/>
      <c r="E574" s="95"/>
      <c r="F574" s="95"/>
      <c r="G574" s="257"/>
    </row>
    <row r="575" spans="1:7" ht="15.75">
      <c r="A575" s="126"/>
      <c r="B575" s="256"/>
      <c r="C575" s="95"/>
      <c r="D575" s="95"/>
      <c r="E575" s="95"/>
      <c r="F575" s="95"/>
      <c r="G575" s="257"/>
    </row>
    <row r="576" spans="1:7" ht="15.75">
      <c r="A576" s="126"/>
      <c r="B576" s="256"/>
      <c r="C576" s="95"/>
      <c r="D576" s="95"/>
      <c r="E576" s="95"/>
      <c r="F576" s="95"/>
      <c r="G576" s="257"/>
    </row>
    <row r="577" spans="1:7" ht="15.75">
      <c r="A577" s="126"/>
      <c r="B577" s="256"/>
      <c r="C577" s="95"/>
      <c r="D577" s="95"/>
      <c r="E577" s="95"/>
      <c r="F577" s="95"/>
      <c r="G577" s="257"/>
    </row>
    <row r="578" spans="1:7" ht="15.75">
      <c r="A578" s="126"/>
      <c r="B578" s="256"/>
      <c r="C578" s="95"/>
      <c r="D578" s="95"/>
      <c r="E578" s="95"/>
      <c r="F578" s="95"/>
      <c r="G578" s="257"/>
    </row>
    <row r="579" spans="1:7" ht="15.75">
      <c r="A579" s="126"/>
      <c r="B579" s="256"/>
      <c r="C579" s="95"/>
      <c r="D579" s="95"/>
      <c r="E579" s="95"/>
      <c r="F579" s="95"/>
      <c r="G579" s="257"/>
    </row>
    <row r="580" spans="1:7" ht="15.75">
      <c r="A580" s="126"/>
      <c r="B580" s="256"/>
      <c r="C580" s="95"/>
      <c r="D580" s="95"/>
      <c r="E580" s="95"/>
      <c r="F580" s="95"/>
      <c r="G580" s="257"/>
    </row>
    <row r="581" spans="1:7" ht="15.75">
      <c r="A581" s="126"/>
      <c r="B581" s="256"/>
      <c r="C581" s="95"/>
      <c r="D581" s="95"/>
      <c r="E581" s="95"/>
      <c r="F581" s="95"/>
      <c r="G581" s="257"/>
    </row>
    <row r="582" spans="1:7" ht="15.75">
      <c r="A582" s="126"/>
      <c r="B582" s="256"/>
      <c r="C582" s="95"/>
      <c r="D582" s="95"/>
      <c r="E582" s="95"/>
      <c r="F582" s="95"/>
      <c r="G582" s="257"/>
    </row>
    <row r="583" spans="1:7" ht="15.75">
      <c r="A583" s="126"/>
      <c r="B583" s="256"/>
      <c r="C583" s="95"/>
      <c r="D583" s="95"/>
      <c r="E583" s="95"/>
      <c r="F583" s="95"/>
      <c r="G583" s="257"/>
    </row>
    <row r="584" spans="1:7" ht="15.75">
      <c r="A584" s="126"/>
      <c r="B584" s="256"/>
      <c r="C584" s="95"/>
      <c r="D584" s="95"/>
      <c r="E584" s="95"/>
      <c r="F584" s="95"/>
      <c r="G584" s="257"/>
    </row>
    <row r="585" spans="1:7" ht="15.75">
      <c r="A585" s="126"/>
      <c r="B585" s="256"/>
      <c r="C585" s="95"/>
      <c r="D585" s="95"/>
      <c r="E585" s="95"/>
      <c r="F585" s="95"/>
      <c r="G585" s="257"/>
    </row>
    <row r="586" spans="1:7" ht="15.75">
      <c r="A586" s="126"/>
      <c r="B586" s="256"/>
      <c r="C586" s="95"/>
      <c r="D586" s="95"/>
      <c r="E586" s="95"/>
      <c r="F586" s="95"/>
      <c r="G586" s="257"/>
    </row>
    <row r="587" spans="1:7" ht="15.75">
      <c r="A587" s="126"/>
      <c r="B587" s="256"/>
      <c r="C587" s="95"/>
      <c r="D587" s="95"/>
      <c r="E587" s="95"/>
      <c r="F587" s="95"/>
      <c r="G587" s="257"/>
    </row>
    <row r="588" spans="1:7" ht="15.75">
      <c r="A588" s="126"/>
      <c r="B588" s="256"/>
      <c r="C588" s="95"/>
      <c r="D588" s="95"/>
      <c r="E588" s="95"/>
      <c r="F588" s="95"/>
      <c r="G588" s="257"/>
    </row>
    <row r="589" spans="1:7" ht="15.75">
      <c r="A589" s="126"/>
      <c r="B589" s="256"/>
      <c r="C589" s="95"/>
      <c r="D589" s="95"/>
      <c r="E589" s="95"/>
      <c r="F589" s="95"/>
      <c r="G589" s="257"/>
    </row>
    <row r="590" spans="1:7" ht="15.75">
      <c r="A590" s="126"/>
      <c r="B590" s="256"/>
      <c r="C590" s="95"/>
      <c r="D590" s="95"/>
      <c r="E590" s="95"/>
      <c r="F590" s="95"/>
      <c r="G590" s="257"/>
    </row>
    <row r="591" spans="1:7" ht="15.75">
      <c r="A591" s="126"/>
      <c r="B591" s="256"/>
      <c r="C591" s="95"/>
      <c r="D591" s="95"/>
      <c r="E591" s="95"/>
      <c r="F591" s="95"/>
      <c r="G591" s="257"/>
    </row>
    <row r="592" spans="1:7" ht="15.75">
      <c r="A592" s="126"/>
      <c r="B592" s="256"/>
      <c r="C592" s="95"/>
      <c r="D592" s="95"/>
      <c r="E592" s="95"/>
      <c r="F592" s="95"/>
      <c r="G592" s="257"/>
    </row>
    <row r="593" spans="1:7" ht="15.75">
      <c r="A593" s="126"/>
      <c r="B593" s="256"/>
      <c r="C593" s="95"/>
      <c r="D593" s="95"/>
      <c r="E593" s="95"/>
      <c r="F593" s="95"/>
      <c r="G593" s="257"/>
    </row>
    <row r="594" spans="1:7" ht="15.75">
      <c r="A594" s="126"/>
      <c r="B594" s="256"/>
      <c r="C594" s="95"/>
      <c r="D594" s="95"/>
      <c r="E594" s="95"/>
      <c r="F594" s="95"/>
      <c r="G594" s="257"/>
    </row>
    <row r="595" spans="1:7" ht="15.75">
      <c r="A595" s="126"/>
      <c r="B595" s="256"/>
      <c r="C595" s="95"/>
      <c r="D595" s="95"/>
      <c r="E595" s="95"/>
      <c r="F595" s="95"/>
      <c r="G595" s="257"/>
    </row>
    <row r="596" spans="1:7" ht="15.75">
      <c r="A596" s="126"/>
      <c r="B596" s="256"/>
      <c r="C596" s="95"/>
      <c r="D596" s="95"/>
      <c r="E596" s="95"/>
      <c r="F596" s="95"/>
      <c r="G596" s="257"/>
    </row>
    <row r="597" spans="1:7" ht="15.75">
      <c r="A597" s="126"/>
      <c r="B597" s="256"/>
      <c r="C597" s="95"/>
      <c r="D597" s="95"/>
      <c r="E597" s="95"/>
      <c r="F597" s="95"/>
      <c r="G597" s="257"/>
    </row>
    <row r="598" spans="1:7" ht="15.75">
      <c r="A598" s="126"/>
      <c r="B598" s="256"/>
      <c r="C598" s="95"/>
      <c r="D598" s="95"/>
      <c r="E598" s="95"/>
      <c r="F598" s="95"/>
      <c r="G598" s="257"/>
    </row>
    <row r="599" spans="1:7" ht="15.75">
      <c r="A599" s="126"/>
      <c r="B599" s="256"/>
      <c r="C599" s="95"/>
      <c r="D599" s="95"/>
      <c r="E599" s="95"/>
      <c r="F599" s="95"/>
      <c r="G599" s="257"/>
    </row>
    <row r="600" spans="1:7" ht="15.75">
      <c r="A600" s="126"/>
      <c r="B600" s="256"/>
      <c r="C600" s="95"/>
      <c r="D600" s="95"/>
      <c r="E600" s="95"/>
      <c r="F600" s="95"/>
      <c r="G600" s="257"/>
    </row>
    <row r="601" spans="1:7" ht="15.75">
      <c r="A601" s="126"/>
      <c r="B601" s="256"/>
      <c r="C601" s="95"/>
      <c r="D601" s="95"/>
      <c r="E601" s="95"/>
      <c r="F601" s="95"/>
      <c r="G601" s="257"/>
    </row>
    <row r="602" spans="1:7" ht="15.75">
      <c r="A602" s="126"/>
      <c r="B602" s="256"/>
      <c r="C602" s="95"/>
      <c r="D602" s="95"/>
      <c r="E602" s="95"/>
      <c r="F602" s="95"/>
      <c r="G602" s="257"/>
    </row>
    <row r="603" spans="1:7" ht="15.75">
      <c r="A603" s="126"/>
      <c r="B603" s="256"/>
      <c r="C603" s="95"/>
      <c r="D603" s="95"/>
      <c r="E603" s="95"/>
      <c r="F603" s="95"/>
      <c r="G603" s="257"/>
    </row>
    <row r="604" spans="1:7" ht="15.75">
      <c r="A604" s="126"/>
      <c r="B604" s="256"/>
      <c r="C604" s="95"/>
      <c r="D604" s="95"/>
      <c r="E604" s="95"/>
      <c r="F604" s="95"/>
      <c r="G604" s="257"/>
    </row>
    <row r="605" spans="1:7" ht="15.75">
      <c r="A605" s="126"/>
      <c r="B605" s="256"/>
      <c r="C605" s="95"/>
      <c r="D605" s="95"/>
      <c r="E605" s="95"/>
      <c r="F605" s="95"/>
      <c r="G605" s="257"/>
    </row>
    <row r="606" spans="1:7" ht="15.75">
      <c r="A606" s="126"/>
      <c r="B606" s="256"/>
      <c r="C606" s="95"/>
      <c r="D606" s="95"/>
      <c r="E606" s="95"/>
      <c r="F606" s="95"/>
      <c r="G606" s="257"/>
    </row>
    <row r="607" spans="1:7" ht="15.75">
      <c r="A607" s="126"/>
      <c r="B607" s="256"/>
      <c r="C607" s="95"/>
      <c r="D607" s="95"/>
      <c r="E607" s="95"/>
      <c r="F607" s="95"/>
      <c r="G607" s="257"/>
    </row>
    <row r="608" spans="1:7" ht="15.75">
      <c r="A608" s="126"/>
      <c r="B608" s="256"/>
      <c r="C608" s="95"/>
      <c r="D608" s="95"/>
      <c r="E608" s="95"/>
      <c r="F608" s="95"/>
      <c r="G608" s="257"/>
    </row>
    <row r="609" spans="1:7" ht="15.75">
      <c r="A609" s="126"/>
      <c r="B609" s="256"/>
      <c r="C609" s="95"/>
      <c r="D609" s="95"/>
      <c r="E609" s="95"/>
      <c r="F609" s="95"/>
      <c r="G609" s="257"/>
    </row>
    <row r="610" spans="1:7" ht="15.75">
      <c r="A610" s="126"/>
      <c r="B610" s="256"/>
      <c r="C610" s="95"/>
      <c r="D610" s="95"/>
      <c r="E610" s="95"/>
      <c r="F610" s="95"/>
      <c r="G610" s="257"/>
    </row>
    <row r="611" spans="1:7" ht="15.75">
      <c r="A611" s="126"/>
      <c r="B611" s="256"/>
      <c r="C611" s="95"/>
      <c r="D611" s="95"/>
      <c r="E611" s="95"/>
      <c r="F611" s="95"/>
      <c r="G611" s="257"/>
    </row>
    <row r="612" spans="1:7" ht="15.75">
      <c r="A612" s="126"/>
      <c r="B612" s="256"/>
      <c r="C612" s="95"/>
      <c r="D612" s="95"/>
      <c r="E612" s="95"/>
      <c r="F612" s="95"/>
      <c r="G612" s="257"/>
    </row>
    <row r="613" spans="1:7" ht="15.75">
      <c r="A613" s="126"/>
      <c r="B613" s="256"/>
      <c r="C613" s="95"/>
      <c r="D613" s="95"/>
      <c r="E613" s="95"/>
      <c r="F613" s="95"/>
      <c r="G613" s="257"/>
    </row>
    <row r="614" spans="1:7" ht="15.75">
      <c r="A614" s="126"/>
      <c r="B614" s="256"/>
      <c r="C614" s="95"/>
      <c r="D614" s="95"/>
      <c r="E614" s="95"/>
      <c r="F614" s="95"/>
      <c r="G614" s="257"/>
    </row>
    <row r="615" spans="1:7" ht="15.75">
      <c r="A615" s="126"/>
      <c r="B615" s="256"/>
      <c r="C615" s="95"/>
      <c r="D615" s="95"/>
      <c r="E615" s="95"/>
      <c r="F615" s="95"/>
      <c r="G615" s="257"/>
    </row>
    <row r="616" spans="1:7" ht="15.75">
      <c r="A616" s="126"/>
      <c r="B616" s="256"/>
      <c r="C616" s="95"/>
      <c r="D616" s="95"/>
      <c r="E616" s="95"/>
      <c r="F616" s="95"/>
      <c r="G616" s="257"/>
    </row>
    <row r="617" spans="1:7" ht="15.75">
      <c r="A617" s="126"/>
      <c r="B617" s="256"/>
      <c r="C617" s="95"/>
      <c r="D617" s="95"/>
      <c r="E617" s="95"/>
      <c r="F617" s="95"/>
      <c r="G617" s="257"/>
    </row>
    <row r="618" spans="1:7" ht="15.75">
      <c r="A618" s="126"/>
      <c r="B618" s="256"/>
      <c r="C618" s="95"/>
      <c r="D618" s="95"/>
      <c r="E618" s="95"/>
      <c r="F618" s="95"/>
      <c r="G618" s="257"/>
    </row>
    <row r="619" spans="1:7" ht="15.75">
      <c r="A619" s="126"/>
      <c r="B619" s="256"/>
      <c r="C619" s="95"/>
      <c r="D619" s="95"/>
      <c r="E619" s="95"/>
      <c r="F619" s="95"/>
      <c r="G619" s="257"/>
    </row>
    <row r="620" spans="1:7" ht="15.75">
      <c r="A620" s="126"/>
      <c r="B620" s="256"/>
      <c r="C620" s="95"/>
      <c r="D620" s="95"/>
      <c r="E620" s="95"/>
      <c r="F620" s="95"/>
      <c r="G620" s="257"/>
    </row>
    <row r="621" spans="1:7" ht="15.75">
      <c r="A621" s="126"/>
      <c r="B621" s="256"/>
      <c r="C621" s="95"/>
      <c r="D621" s="95"/>
      <c r="E621" s="95"/>
      <c r="F621" s="95"/>
      <c r="G621" s="257"/>
    </row>
    <row r="622" spans="1:7" ht="15.75">
      <c r="A622" s="126"/>
      <c r="B622" s="256"/>
      <c r="C622" s="95"/>
      <c r="D622" s="95"/>
      <c r="E622" s="95"/>
      <c r="F622" s="95"/>
      <c r="G622" s="257"/>
    </row>
    <row r="623" spans="1:7" ht="15.75">
      <c r="A623" s="126"/>
      <c r="B623" s="256"/>
      <c r="C623" s="95"/>
      <c r="D623" s="95"/>
      <c r="E623" s="95"/>
      <c r="F623" s="95"/>
      <c r="G623" s="257"/>
    </row>
    <row r="624" spans="1:7" ht="15.75">
      <c r="A624" s="126"/>
      <c r="B624" s="256"/>
      <c r="C624" s="95"/>
      <c r="D624" s="95"/>
      <c r="E624" s="95"/>
      <c r="F624" s="95"/>
      <c r="G624" s="257"/>
    </row>
    <row r="625" spans="1:7" ht="15.75">
      <c r="A625" s="126"/>
      <c r="B625" s="256"/>
      <c r="C625" s="95"/>
      <c r="D625" s="95"/>
      <c r="E625" s="95"/>
      <c r="F625" s="95"/>
      <c r="G625" s="257"/>
    </row>
    <row r="626" spans="1:7" ht="15.75">
      <c r="A626" s="126"/>
      <c r="B626" s="256"/>
      <c r="C626" s="95"/>
      <c r="D626" s="95"/>
      <c r="E626" s="95"/>
      <c r="F626" s="95"/>
      <c r="G626" s="257"/>
    </row>
    <row r="627" spans="1:7" ht="15.75">
      <c r="A627" s="126"/>
      <c r="B627" s="256"/>
      <c r="C627" s="95"/>
      <c r="D627" s="95"/>
      <c r="E627" s="95"/>
      <c r="F627" s="95"/>
      <c r="G627" s="257"/>
    </row>
    <row r="628" spans="1:7" ht="15.75">
      <c r="A628" s="126"/>
      <c r="B628" s="256"/>
      <c r="C628" s="95"/>
      <c r="D628" s="95"/>
      <c r="E628" s="95"/>
      <c r="F628" s="95"/>
      <c r="G628" s="257"/>
    </row>
    <row r="629" spans="1:7" ht="15.75">
      <c r="A629" s="126"/>
      <c r="B629" s="256"/>
      <c r="C629" s="95"/>
      <c r="D629" s="95"/>
      <c r="E629" s="95"/>
      <c r="F629" s="95"/>
      <c r="G629" s="257"/>
    </row>
    <row r="630" spans="1:7" ht="15.75">
      <c r="A630" s="126"/>
      <c r="B630" s="256"/>
      <c r="C630" s="95"/>
      <c r="D630" s="95"/>
      <c r="E630" s="95"/>
      <c r="F630" s="95"/>
      <c r="G630" s="257"/>
    </row>
    <row r="631" spans="1:7" ht="15.75">
      <c r="A631" s="126"/>
      <c r="B631" s="256"/>
      <c r="C631" s="95"/>
      <c r="D631" s="95"/>
      <c r="E631" s="95"/>
      <c r="F631" s="95"/>
      <c r="G631" s="257"/>
    </row>
    <row r="632" spans="1:7" ht="15.75">
      <c r="A632" s="126"/>
      <c r="B632" s="256"/>
      <c r="C632" s="95"/>
      <c r="D632" s="95"/>
      <c r="E632" s="95"/>
      <c r="F632" s="95"/>
      <c r="G632" s="257"/>
    </row>
    <row r="633" spans="1:7" ht="15.75">
      <c r="A633" s="126"/>
      <c r="B633" s="256"/>
      <c r="C633" s="95"/>
      <c r="D633" s="95"/>
      <c r="E633" s="95"/>
      <c r="F633" s="95"/>
      <c r="G633" s="257"/>
    </row>
    <row r="634" spans="1:7" ht="15.75">
      <c r="A634" s="126"/>
      <c r="B634" s="256"/>
      <c r="C634" s="95"/>
      <c r="D634" s="95"/>
      <c r="E634" s="95"/>
      <c r="F634" s="95"/>
      <c r="G634" s="257"/>
    </row>
    <row r="635" spans="1:7" ht="15.75">
      <c r="A635" s="126"/>
      <c r="B635" s="256"/>
      <c r="C635" s="95"/>
      <c r="D635" s="95"/>
      <c r="E635" s="95"/>
      <c r="F635" s="95"/>
      <c r="G635" s="257"/>
    </row>
    <row r="636" spans="1:7" ht="15.75">
      <c r="A636" s="126"/>
      <c r="B636" s="256"/>
      <c r="C636" s="95"/>
      <c r="D636" s="95"/>
      <c r="E636" s="95"/>
      <c r="F636" s="95"/>
      <c r="G636" s="257"/>
    </row>
    <row r="637" spans="1:7" ht="15.75">
      <c r="A637" s="126"/>
      <c r="B637" s="256"/>
      <c r="C637" s="95"/>
      <c r="D637" s="95"/>
      <c r="E637" s="95"/>
      <c r="F637" s="95"/>
      <c r="G637" s="257"/>
    </row>
    <row r="638" spans="1:7" ht="15.75">
      <c r="A638" s="126"/>
      <c r="B638" s="256"/>
      <c r="C638" s="95"/>
      <c r="D638" s="95"/>
      <c r="E638" s="95"/>
      <c r="F638" s="95"/>
      <c r="G638" s="257"/>
    </row>
    <row r="639" spans="1:7" ht="15.75">
      <c r="A639" s="126"/>
      <c r="B639" s="256"/>
      <c r="C639" s="95"/>
      <c r="D639" s="95"/>
      <c r="E639" s="95"/>
      <c r="F639" s="95"/>
      <c r="G639" s="257"/>
    </row>
    <row r="640" spans="1:7" ht="15.75">
      <c r="A640" s="126"/>
      <c r="B640" s="256"/>
      <c r="C640" s="95"/>
      <c r="D640" s="95"/>
      <c r="E640" s="95"/>
      <c r="F640" s="95"/>
      <c r="G640" s="257"/>
    </row>
    <row r="641" spans="1:7" ht="15.75">
      <c r="A641" s="126"/>
      <c r="B641" s="256"/>
      <c r="C641" s="95"/>
      <c r="D641" s="95"/>
      <c r="E641" s="95"/>
      <c r="F641" s="95"/>
      <c r="G641" s="257"/>
    </row>
    <row r="642" spans="1:7" ht="15.75">
      <c r="A642" s="126"/>
      <c r="B642" s="256"/>
      <c r="C642" s="95"/>
      <c r="D642" s="95"/>
      <c r="E642" s="95"/>
      <c r="F642" s="95"/>
      <c r="G642" s="257"/>
    </row>
    <row r="643" spans="1:7" ht="15.75">
      <c r="A643" s="126"/>
      <c r="B643" s="256"/>
      <c r="C643" s="95"/>
      <c r="D643" s="95"/>
      <c r="E643" s="95"/>
      <c r="F643" s="95"/>
      <c r="G643" s="257"/>
    </row>
    <row r="644" spans="1:7" ht="15.75">
      <c r="A644" s="126"/>
      <c r="B644" s="256"/>
      <c r="C644" s="95"/>
      <c r="D644" s="95"/>
      <c r="E644" s="95"/>
      <c r="F644" s="95"/>
      <c r="G644" s="257"/>
    </row>
    <row r="645" spans="1:7" ht="15.75">
      <c r="A645" s="126"/>
      <c r="B645" s="256"/>
      <c r="C645" s="95"/>
      <c r="D645" s="95"/>
      <c r="E645" s="95"/>
      <c r="F645" s="95"/>
      <c r="G645" s="257"/>
    </row>
    <row r="646" spans="1:7" ht="15.75">
      <c r="A646" s="126"/>
      <c r="B646" s="256"/>
      <c r="C646" s="95"/>
      <c r="D646" s="95"/>
      <c r="E646" s="95"/>
      <c r="F646" s="95"/>
      <c r="G646" s="257"/>
    </row>
    <row r="647" spans="1:7" ht="15.75">
      <c r="A647" s="126"/>
      <c r="B647" s="256"/>
      <c r="C647" s="95"/>
      <c r="D647" s="95"/>
      <c r="E647" s="95"/>
      <c r="F647" s="95"/>
      <c r="G647" s="257"/>
    </row>
    <row r="648" spans="1:7" ht="15.75">
      <c r="A648" s="126"/>
      <c r="B648" s="256"/>
      <c r="C648" s="95"/>
      <c r="D648" s="95"/>
      <c r="E648" s="95"/>
      <c r="F648" s="95"/>
      <c r="G648" s="257"/>
    </row>
    <row r="649" spans="1:7" ht="15.75">
      <c r="A649" s="126"/>
      <c r="B649" s="256"/>
      <c r="C649" s="95"/>
      <c r="D649" s="95"/>
      <c r="E649" s="95"/>
      <c r="F649" s="95"/>
      <c r="G649" s="257"/>
    </row>
    <row r="650" spans="1:7" ht="15.75">
      <c r="A650" s="126"/>
      <c r="B650" s="256"/>
      <c r="C650" s="95"/>
      <c r="D650" s="95"/>
      <c r="E650" s="95"/>
      <c r="F650" s="95"/>
      <c r="G650" s="257"/>
    </row>
    <row r="651" spans="1:7" ht="15.75">
      <c r="A651" s="126"/>
      <c r="B651" s="256"/>
      <c r="C651" s="95"/>
      <c r="D651" s="95"/>
      <c r="E651" s="95"/>
      <c r="F651" s="95"/>
      <c r="G651" s="257"/>
    </row>
    <row r="652" spans="1:7" ht="15.75">
      <c r="A652" s="126"/>
      <c r="B652" s="256"/>
      <c r="C652" s="95"/>
      <c r="D652" s="95"/>
      <c r="E652" s="95"/>
      <c r="F652" s="95"/>
      <c r="G652" s="257"/>
    </row>
    <row r="653" spans="1:7" ht="15.75">
      <c r="A653" s="126"/>
      <c r="B653" s="256"/>
      <c r="C653" s="95"/>
      <c r="D653" s="95"/>
      <c r="E653" s="95"/>
      <c r="F653" s="95"/>
      <c r="G653" s="257"/>
    </row>
    <row r="654" spans="1:7" ht="15.75">
      <c r="A654" s="126"/>
      <c r="B654" s="256"/>
      <c r="C654" s="95"/>
      <c r="D654" s="95"/>
      <c r="E654" s="95"/>
      <c r="F654" s="95"/>
      <c r="G654" s="257"/>
    </row>
    <row r="655" spans="1:7" ht="15.75">
      <c r="A655" s="126"/>
      <c r="B655" s="256"/>
      <c r="C655" s="95"/>
      <c r="D655" s="95"/>
      <c r="E655" s="95"/>
      <c r="F655" s="95"/>
      <c r="G655" s="257"/>
    </row>
    <row r="656" spans="1:7" ht="15.75">
      <c r="A656" s="126"/>
      <c r="B656" s="256"/>
      <c r="C656" s="95"/>
      <c r="D656" s="95"/>
      <c r="E656" s="95"/>
      <c r="F656" s="95"/>
      <c r="G656" s="257"/>
    </row>
    <row r="657" spans="1:7" ht="15.75">
      <c r="A657" s="126"/>
      <c r="B657" s="256"/>
      <c r="C657" s="95"/>
      <c r="D657" s="95"/>
      <c r="E657" s="95"/>
      <c r="F657" s="95"/>
      <c r="G657" s="257"/>
    </row>
    <row r="658" spans="1:7" ht="15.75">
      <c r="A658" s="126"/>
      <c r="B658" s="256"/>
      <c r="C658" s="95"/>
      <c r="D658" s="95"/>
      <c r="E658" s="95"/>
      <c r="F658" s="95"/>
      <c r="G658" s="257"/>
    </row>
    <row r="659" spans="1:7" ht="15.75">
      <c r="A659" s="126"/>
      <c r="B659" s="256"/>
      <c r="C659" s="95"/>
      <c r="D659" s="95"/>
      <c r="E659" s="95"/>
      <c r="F659" s="95"/>
      <c r="G659" s="257"/>
    </row>
    <row r="660" spans="1:7" ht="15.75">
      <c r="A660" s="126"/>
      <c r="B660" s="256"/>
      <c r="C660" s="95"/>
      <c r="D660" s="95"/>
      <c r="E660" s="95"/>
      <c r="F660" s="95"/>
      <c r="G660" s="257"/>
    </row>
    <row r="661" spans="1:7" ht="15.75">
      <c r="A661" s="126"/>
      <c r="B661" s="256"/>
      <c r="C661" s="95"/>
      <c r="D661" s="95"/>
      <c r="E661" s="95"/>
      <c r="F661" s="95"/>
      <c r="G661" s="257"/>
    </row>
    <row r="662" spans="1:7" ht="15.75">
      <c r="A662" s="126"/>
      <c r="B662" s="256"/>
      <c r="C662" s="95"/>
      <c r="D662" s="95"/>
      <c r="E662" s="95"/>
      <c r="F662" s="95"/>
      <c r="G662" s="257"/>
    </row>
    <row r="663" spans="1:7" ht="15.75">
      <c r="A663" s="126"/>
      <c r="B663" s="256"/>
      <c r="C663" s="95"/>
      <c r="D663" s="95"/>
      <c r="E663" s="95"/>
      <c r="F663" s="95"/>
      <c r="G663" s="257"/>
    </row>
    <row r="664" spans="1:7" ht="15.75">
      <c r="A664" s="126"/>
      <c r="B664" s="256"/>
      <c r="C664" s="95"/>
      <c r="D664" s="95"/>
      <c r="E664" s="95"/>
      <c r="F664" s="95"/>
      <c r="G664" s="257"/>
    </row>
    <row r="665" spans="1:7" ht="15.75">
      <c r="A665" s="126"/>
      <c r="B665" s="256"/>
      <c r="C665" s="95"/>
      <c r="D665" s="95"/>
      <c r="E665" s="95"/>
      <c r="F665" s="95"/>
      <c r="G665" s="257"/>
    </row>
    <row r="666" spans="1:7" ht="15.75">
      <c r="A666" s="126"/>
      <c r="B666" s="256"/>
      <c r="C666" s="95"/>
      <c r="D666" s="95"/>
      <c r="E666" s="95"/>
      <c r="F666" s="95"/>
      <c r="G666" s="257"/>
    </row>
    <row r="667" spans="1:7" ht="15.75">
      <c r="A667" s="126"/>
      <c r="B667" s="256"/>
      <c r="C667" s="95"/>
      <c r="D667" s="95"/>
      <c r="E667" s="95"/>
      <c r="F667" s="95"/>
      <c r="G667" s="257"/>
    </row>
    <row r="668" spans="1:7" ht="15.75">
      <c r="A668" s="126"/>
      <c r="B668" s="256"/>
      <c r="C668" s="95"/>
      <c r="D668" s="95"/>
      <c r="E668" s="95"/>
      <c r="F668" s="95"/>
      <c r="G668" s="257"/>
    </row>
    <row r="669" spans="1:7" ht="15.75">
      <c r="A669" s="126"/>
      <c r="B669" s="256"/>
      <c r="C669" s="95"/>
      <c r="D669" s="95"/>
      <c r="E669" s="95"/>
      <c r="F669" s="95"/>
      <c r="G669" s="257"/>
    </row>
    <row r="670" spans="1:7" ht="15.75">
      <c r="A670" s="126"/>
      <c r="B670" s="256"/>
      <c r="C670" s="95"/>
      <c r="D670" s="95"/>
      <c r="E670" s="95"/>
      <c r="F670" s="95"/>
      <c r="G670" s="257"/>
    </row>
    <row r="671" spans="1:7" ht="15.75">
      <c r="A671" s="126"/>
      <c r="B671" s="256"/>
      <c r="C671" s="95"/>
      <c r="D671" s="95"/>
      <c r="E671" s="95"/>
      <c r="F671" s="95"/>
      <c r="G671" s="257"/>
    </row>
    <row r="672" spans="1:7" ht="15.75">
      <c r="A672" s="126"/>
      <c r="B672" s="256"/>
      <c r="C672" s="95"/>
      <c r="D672" s="95"/>
      <c r="E672" s="95"/>
      <c r="F672" s="95"/>
      <c r="G672" s="257"/>
    </row>
    <row r="673" spans="1:7" ht="15.75">
      <c r="A673" s="126"/>
      <c r="B673" s="256"/>
      <c r="C673" s="95"/>
      <c r="D673" s="95"/>
      <c r="E673" s="95"/>
      <c r="F673" s="95"/>
      <c r="G673" s="257"/>
    </row>
    <row r="674" spans="1:7" ht="15.75">
      <c r="A674" s="126"/>
      <c r="B674" s="256"/>
      <c r="C674" s="95"/>
      <c r="D674" s="95"/>
      <c r="E674" s="95"/>
      <c r="F674" s="95"/>
      <c r="G674" s="257"/>
    </row>
    <row r="675" spans="1:7" ht="15.75">
      <c r="A675" s="126"/>
      <c r="B675" s="256"/>
      <c r="C675" s="95"/>
      <c r="D675" s="95"/>
      <c r="E675" s="95"/>
      <c r="F675" s="95"/>
      <c r="G675" s="257"/>
    </row>
    <row r="676" spans="1:7" ht="15.75">
      <c r="A676" s="126"/>
      <c r="B676" s="256"/>
      <c r="C676" s="95"/>
      <c r="D676" s="95"/>
      <c r="E676" s="95"/>
      <c r="F676" s="95"/>
      <c r="G676" s="257"/>
    </row>
    <row r="677" spans="1:7" ht="15.75">
      <c r="A677" s="126"/>
      <c r="B677" s="256"/>
      <c r="C677" s="95"/>
      <c r="D677" s="95"/>
      <c r="E677" s="95"/>
      <c r="F677" s="95"/>
      <c r="G677" s="257"/>
    </row>
    <row r="678" spans="1:7" ht="15.75">
      <c r="A678" s="126"/>
      <c r="B678" s="256"/>
      <c r="C678" s="95"/>
      <c r="D678" s="95"/>
      <c r="E678" s="95"/>
      <c r="F678" s="95"/>
      <c r="G678" s="257"/>
    </row>
    <row r="679" spans="1:7" ht="15.75">
      <c r="A679" s="126"/>
      <c r="B679" s="256"/>
      <c r="C679" s="95"/>
      <c r="D679" s="95"/>
      <c r="E679" s="95"/>
      <c r="F679" s="95"/>
      <c r="G679" s="257"/>
    </row>
    <row r="680" spans="1:7" ht="15.75">
      <c r="A680" s="126"/>
      <c r="B680" s="256"/>
      <c r="C680" s="95"/>
      <c r="D680" s="95"/>
      <c r="E680" s="95"/>
      <c r="F680" s="95"/>
      <c r="G680" s="257"/>
    </row>
    <row r="681" spans="1:7" ht="15.75">
      <c r="A681" s="126"/>
      <c r="B681" s="256"/>
      <c r="C681" s="95"/>
      <c r="D681" s="95"/>
      <c r="E681" s="95"/>
      <c r="F681" s="95"/>
      <c r="G681" s="257"/>
    </row>
    <row r="682" spans="1:7" ht="15.75">
      <c r="A682" s="126"/>
      <c r="B682" s="256"/>
      <c r="C682" s="95"/>
      <c r="D682" s="95"/>
      <c r="E682" s="95"/>
      <c r="F682" s="95"/>
      <c r="G682" s="257"/>
    </row>
    <row r="683" spans="1:7" ht="15.75">
      <c r="A683" s="126"/>
      <c r="B683" s="256"/>
      <c r="C683" s="95"/>
      <c r="D683" s="95"/>
      <c r="E683" s="95"/>
      <c r="F683" s="95"/>
      <c r="G683" s="257"/>
    </row>
    <row r="684" spans="1:7" ht="15.75">
      <c r="A684" s="126"/>
      <c r="B684" s="256"/>
      <c r="C684" s="95"/>
      <c r="D684" s="95"/>
      <c r="E684" s="95"/>
      <c r="F684" s="95"/>
      <c r="G684" s="257"/>
    </row>
    <row r="685" spans="1:7" ht="15.75">
      <c r="A685" s="126"/>
      <c r="B685" s="256"/>
      <c r="C685" s="95"/>
      <c r="D685" s="95"/>
      <c r="E685" s="95"/>
      <c r="F685" s="95"/>
      <c r="G685" s="257"/>
    </row>
    <row r="686" spans="1:7" ht="15.75">
      <c r="A686" s="126"/>
      <c r="B686" s="256"/>
      <c r="C686" s="95"/>
      <c r="D686" s="95"/>
      <c r="E686" s="95"/>
      <c r="F686" s="95"/>
      <c r="G686" s="257"/>
    </row>
    <row r="687" spans="1:7" ht="15.75">
      <c r="A687" s="126"/>
      <c r="B687" s="256"/>
      <c r="C687" s="95"/>
      <c r="D687" s="95"/>
      <c r="E687" s="95"/>
      <c r="F687" s="95"/>
      <c r="G687" s="257"/>
    </row>
    <row r="688" spans="1:7" ht="15.75">
      <c r="A688" s="126"/>
      <c r="B688" s="256"/>
      <c r="C688" s="95"/>
      <c r="D688" s="95"/>
      <c r="E688" s="95"/>
      <c r="F688" s="95"/>
      <c r="G688" s="257"/>
    </row>
    <row r="689" spans="1:7" ht="15.75">
      <c r="A689" s="126"/>
      <c r="B689" s="256"/>
      <c r="C689" s="95"/>
      <c r="D689" s="95"/>
      <c r="E689" s="95"/>
      <c r="F689" s="95"/>
      <c r="G689" s="257"/>
    </row>
    <row r="690" spans="1:7" ht="15.75">
      <c r="A690" s="126"/>
      <c r="B690" s="256"/>
      <c r="C690" s="95"/>
      <c r="D690" s="95"/>
      <c r="E690" s="95"/>
      <c r="F690" s="95"/>
      <c r="G690" s="257"/>
    </row>
    <row r="691" spans="1:7" ht="15.75">
      <c r="A691" s="126"/>
      <c r="B691" s="256"/>
      <c r="C691" s="95"/>
      <c r="D691" s="95"/>
      <c r="E691" s="95"/>
      <c r="F691" s="95"/>
      <c r="G691" s="257"/>
    </row>
    <row r="692" spans="1:7" ht="15.75">
      <c r="A692" s="126"/>
      <c r="B692" s="256"/>
      <c r="C692" s="95"/>
      <c r="D692" s="95"/>
      <c r="E692" s="95"/>
      <c r="F692" s="95"/>
      <c r="G692" s="257"/>
    </row>
    <row r="693" spans="1:7" ht="15.75">
      <c r="A693" s="126"/>
      <c r="B693" s="256"/>
      <c r="C693" s="95"/>
      <c r="D693" s="95"/>
      <c r="E693" s="95"/>
      <c r="F693" s="95"/>
      <c r="G693" s="257"/>
    </row>
    <row r="694" spans="1:7" ht="15.75">
      <c r="A694" s="126"/>
      <c r="B694" s="256"/>
      <c r="C694" s="95"/>
      <c r="D694" s="95"/>
      <c r="E694" s="95"/>
      <c r="F694" s="95"/>
      <c r="G694" s="257"/>
    </row>
    <row r="695" spans="1:7" ht="15.75">
      <c r="A695" s="126"/>
      <c r="B695" s="256"/>
      <c r="C695" s="95"/>
      <c r="D695" s="95"/>
      <c r="E695" s="95"/>
      <c r="F695" s="95"/>
      <c r="G695" s="257"/>
    </row>
    <row r="696" spans="1:7" ht="15.75">
      <c r="A696" s="126"/>
      <c r="B696" s="256"/>
      <c r="C696" s="95"/>
      <c r="D696" s="95"/>
      <c r="E696" s="95"/>
      <c r="F696" s="95"/>
      <c r="G696" s="257"/>
    </row>
    <row r="697" spans="1:7" ht="15.75">
      <c r="A697" s="126"/>
      <c r="B697" s="256"/>
      <c r="C697" s="95"/>
      <c r="D697" s="95"/>
      <c r="E697" s="95"/>
      <c r="F697" s="95"/>
      <c r="G697" s="257"/>
    </row>
    <row r="698" spans="1:7" ht="15.75">
      <c r="A698" s="126"/>
      <c r="B698" s="256"/>
      <c r="C698" s="95"/>
      <c r="D698" s="95"/>
      <c r="E698" s="95"/>
      <c r="F698" s="95"/>
      <c r="G698" s="257"/>
    </row>
    <row r="699" spans="1:7" ht="15.75">
      <c r="A699" s="126"/>
      <c r="B699" s="256"/>
      <c r="C699" s="95"/>
      <c r="D699" s="95"/>
      <c r="E699" s="95"/>
      <c r="F699" s="95"/>
      <c r="G699" s="257"/>
    </row>
    <row r="700" spans="1:7" ht="15.75">
      <c r="A700" s="126"/>
      <c r="B700" s="256"/>
      <c r="C700" s="95"/>
      <c r="D700" s="95"/>
      <c r="E700" s="95"/>
      <c r="F700" s="95"/>
      <c r="G700" s="257"/>
    </row>
    <row r="701" spans="1:7" ht="15.75">
      <c r="A701" s="126"/>
      <c r="B701" s="256"/>
      <c r="C701" s="95"/>
      <c r="D701" s="95"/>
      <c r="E701" s="95"/>
      <c r="F701" s="95"/>
      <c r="G701" s="257"/>
    </row>
    <row r="702" spans="1:7" ht="15.75">
      <c r="A702" s="126"/>
      <c r="B702" s="256"/>
      <c r="C702" s="95"/>
      <c r="D702" s="95"/>
      <c r="E702" s="95"/>
      <c r="F702" s="95"/>
      <c r="G702" s="257"/>
    </row>
    <row r="703" spans="1:7" ht="15.75">
      <c r="A703" s="126"/>
      <c r="B703" s="256"/>
      <c r="C703" s="95"/>
      <c r="D703" s="95"/>
      <c r="E703" s="95"/>
      <c r="F703" s="95"/>
      <c r="G703" s="257"/>
    </row>
    <row r="704" spans="1:7" ht="15.75">
      <c r="A704" s="126"/>
      <c r="B704" s="256"/>
      <c r="C704" s="95"/>
      <c r="D704" s="95"/>
      <c r="E704" s="95"/>
      <c r="F704" s="95"/>
      <c r="G704" s="257"/>
    </row>
    <row r="705" spans="1:7" ht="15.75">
      <c r="A705" s="126"/>
      <c r="B705" s="256"/>
      <c r="C705" s="95"/>
      <c r="D705" s="95"/>
      <c r="E705" s="95"/>
      <c r="F705" s="95"/>
      <c r="G705" s="257"/>
    </row>
    <row r="706" spans="1:7" ht="15.75">
      <c r="A706" s="126"/>
      <c r="B706" s="256"/>
      <c r="C706" s="95"/>
      <c r="D706" s="95"/>
      <c r="E706" s="95"/>
      <c r="F706" s="95"/>
      <c r="G706" s="257"/>
    </row>
    <row r="707" spans="1:7" ht="15.75">
      <c r="A707" s="126"/>
      <c r="B707" s="256"/>
      <c r="C707" s="95"/>
      <c r="D707" s="95"/>
      <c r="E707" s="95"/>
      <c r="F707" s="95"/>
      <c r="G707" s="257"/>
    </row>
    <row r="708" spans="1:7" ht="15.75">
      <c r="A708" s="126"/>
      <c r="B708" s="256"/>
      <c r="C708" s="95"/>
      <c r="D708" s="95"/>
      <c r="E708" s="95"/>
      <c r="F708" s="95"/>
      <c r="G708" s="257"/>
    </row>
    <row r="709" spans="1:7" ht="15.75">
      <c r="A709" s="126"/>
      <c r="B709" s="256"/>
      <c r="C709" s="95"/>
      <c r="D709" s="95"/>
      <c r="E709" s="95"/>
      <c r="F709" s="95"/>
      <c r="G709" s="257"/>
    </row>
    <row r="710" spans="1:7" ht="15.75">
      <c r="A710" s="126"/>
      <c r="B710" s="256"/>
      <c r="C710" s="95"/>
      <c r="D710" s="95"/>
      <c r="E710" s="95"/>
      <c r="F710" s="95"/>
      <c r="G710" s="257"/>
    </row>
    <row r="711" spans="1:7" ht="15.75">
      <c r="A711" s="126"/>
      <c r="B711" s="256"/>
      <c r="C711" s="95"/>
      <c r="D711" s="95"/>
      <c r="E711" s="95"/>
      <c r="F711" s="95"/>
      <c r="G711" s="257"/>
    </row>
    <row r="712" spans="1:7" ht="15.75">
      <c r="A712" s="126"/>
      <c r="B712" s="256"/>
      <c r="C712" s="95"/>
      <c r="D712" s="95"/>
      <c r="E712" s="95"/>
      <c r="F712" s="95"/>
      <c r="G712" s="257"/>
    </row>
    <row r="713" spans="1:7" ht="15.75">
      <c r="A713" s="126"/>
      <c r="B713" s="256"/>
      <c r="C713" s="95"/>
      <c r="D713" s="95"/>
      <c r="E713" s="95"/>
      <c r="F713" s="95"/>
      <c r="G713" s="257"/>
    </row>
    <row r="714" spans="1:7" ht="15.75">
      <c r="A714" s="126"/>
      <c r="B714" s="256"/>
      <c r="C714" s="95"/>
      <c r="D714" s="95"/>
      <c r="E714" s="95"/>
      <c r="F714" s="95"/>
      <c r="G714" s="257"/>
    </row>
    <row r="715" spans="1:7" ht="15.75">
      <c r="A715" s="126"/>
      <c r="B715" s="256"/>
      <c r="C715" s="95"/>
      <c r="D715" s="95"/>
      <c r="E715" s="95"/>
      <c r="F715" s="95"/>
      <c r="G715" s="257"/>
    </row>
    <row r="716" spans="1:7" ht="15.75">
      <c r="A716" s="126"/>
      <c r="B716" s="256"/>
      <c r="C716" s="95"/>
      <c r="D716" s="95"/>
      <c r="E716" s="95"/>
      <c r="F716" s="95"/>
      <c r="G716" s="257"/>
    </row>
    <row r="717" spans="1:7" ht="15.75">
      <c r="A717" s="126"/>
      <c r="B717" s="256"/>
      <c r="C717" s="95"/>
      <c r="D717" s="95"/>
      <c r="E717" s="95"/>
      <c r="F717" s="95"/>
      <c r="G717" s="257"/>
    </row>
    <row r="718" spans="1:7" ht="15.75">
      <c r="A718" s="126"/>
      <c r="B718" s="256"/>
      <c r="C718" s="95"/>
      <c r="D718" s="95"/>
      <c r="E718" s="95"/>
      <c r="F718" s="95"/>
      <c r="G718" s="257"/>
    </row>
    <row r="719" spans="1:7" ht="15.75">
      <c r="A719" s="126"/>
      <c r="B719" s="256"/>
      <c r="C719" s="95"/>
      <c r="D719" s="95"/>
      <c r="E719" s="95"/>
      <c r="F719" s="95"/>
      <c r="G719" s="257"/>
    </row>
    <row r="720" spans="1:7" ht="15.75">
      <c r="A720" s="126"/>
      <c r="B720" s="256"/>
      <c r="C720" s="95"/>
      <c r="D720" s="95"/>
      <c r="E720" s="95"/>
      <c r="F720" s="95"/>
      <c r="G720" s="257"/>
    </row>
    <row r="721" spans="1:7" ht="15.75">
      <c r="A721" s="126"/>
      <c r="B721" s="256"/>
      <c r="C721" s="95"/>
      <c r="D721" s="95"/>
      <c r="E721" s="95"/>
      <c r="F721" s="95"/>
      <c r="G721" s="257"/>
    </row>
    <row r="722" spans="1:7" ht="15.75">
      <c r="A722" s="126"/>
      <c r="B722" s="256"/>
      <c r="C722" s="95"/>
      <c r="D722" s="95"/>
      <c r="E722" s="95"/>
      <c r="F722" s="95"/>
      <c r="G722" s="257"/>
    </row>
    <row r="723" spans="1:7" ht="15.75">
      <c r="A723" s="126"/>
      <c r="B723" s="256"/>
      <c r="C723" s="95"/>
      <c r="D723" s="95"/>
      <c r="E723" s="95"/>
      <c r="F723" s="95"/>
      <c r="G723" s="257"/>
    </row>
    <row r="724" spans="1:7" ht="15.75">
      <c r="A724" s="126"/>
      <c r="B724" s="256"/>
      <c r="C724" s="95"/>
      <c r="D724" s="95"/>
      <c r="E724" s="95"/>
      <c r="F724" s="95"/>
      <c r="G724" s="257"/>
    </row>
    <row r="725" spans="1:7" ht="15.75">
      <c r="A725" s="126"/>
      <c r="B725" s="256"/>
      <c r="C725" s="95"/>
      <c r="D725" s="95"/>
      <c r="E725" s="95"/>
      <c r="F725" s="95"/>
      <c r="G725" s="257"/>
    </row>
    <row r="726" spans="1:7" ht="15.75">
      <c r="A726" s="126"/>
      <c r="B726" s="256"/>
      <c r="C726" s="95"/>
      <c r="D726" s="95"/>
      <c r="E726" s="95"/>
      <c r="F726" s="95"/>
      <c r="G726" s="257"/>
    </row>
    <row r="727" spans="1:7" ht="15.75">
      <c r="A727" s="126"/>
      <c r="B727" s="256"/>
      <c r="C727" s="95"/>
      <c r="D727" s="95"/>
      <c r="E727" s="95"/>
      <c r="F727" s="95"/>
      <c r="G727" s="257"/>
    </row>
    <row r="728" spans="1:7" ht="15.75">
      <c r="A728" s="126"/>
      <c r="B728" s="256"/>
      <c r="C728" s="95"/>
      <c r="D728" s="95"/>
      <c r="E728" s="95"/>
      <c r="F728" s="95"/>
      <c r="G728" s="257"/>
    </row>
    <row r="729" spans="1:7" ht="15.75">
      <c r="A729" s="126"/>
      <c r="B729" s="256"/>
      <c r="C729" s="95"/>
      <c r="D729" s="95"/>
      <c r="E729" s="95"/>
      <c r="F729" s="95"/>
      <c r="G729" s="257"/>
    </row>
    <row r="730" spans="1:7" ht="15.75">
      <c r="A730" s="126"/>
      <c r="B730" s="256"/>
      <c r="C730" s="95"/>
      <c r="D730" s="95"/>
      <c r="E730" s="95"/>
      <c r="F730" s="95"/>
      <c r="G730" s="257"/>
    </row>
    <row r="731" spans="1:7" ht="15.75">
      <c r="A731" s="126"/>
      <c r="B731" s="256"/>
      <c r="C731" s="95"/>
      <c r="D731" s="95"/>
      <c r="E731" s="95"/>
      <c r="F731" s="95"/>
      <c r="G731" s="257"/>
    </row>
    <row r="732" spans="1:7" ht="15.75">
      <c r="A732" s="126"/>
      <c r="B732" s="256"/>
      <c r="C732" s="95"/>
      <c r="D732" s="95"/>
      <c r="E732" s="95"/>
      <c r="F732" s="95"/>
      <c r="G732" s="257"/>
    </row>
    <row r="733" spans="1:7" ht="15.75">
      <c r="A733" s="126"/>
      <c r="B733" s="256"/>
      <c r="C733" s="95"/>
      <c r="D733" s="95"/>
      <c r="E733" s="95"/>
      <c r="F733" s="95"/>
      <c r="G733" s="257"/>
    </row>
    <row r="734" spans="1:7" ht="15.75">
      <c r="A734" s="126"/>
      <c r="B734" s="256"/>
      <c r="C734" s="95"/>
      <c r="D734" s="95"/>
      <c r="E734" s="95"/>
      <c r="F734" s="95"/>
      <c r="G734" s="257"/>
    </row>
    <row r="735" spans="1:7" ht="15.75">
      <c r="A735" s="126"/>
      <c r="B735" s="256"/>
      <c r="C735" s="95"/>
      <c r="D735" s="95"/>
      <c r="E735" s="95"/>
      <c r="F735" s="95"/>
      <c r="G735" s="257"/>
    </row>
    <row r="736" spans="1:7" ht="15.75">
      <c r="A736" s="126"/>
      <c r="B736" s="256"/>
      <c r="C736" s="95"/>
      <c r="D736" s="95"/>
      <c r="E736" s="95"/>
      <c r="F736" s="95"/>
      <c r="G736" s="257"/>
    </row>
    <row r="737" spans="1:7" ht="15.75">
      <c r="A737" s="126"/>
      <c r="B737" s="256"/>
      <c r="C737" s="95"/>
      <c r="D737" s="95"/>
      <c r="E737" s="95"/>
      <c r="F737" s="95"/>
      <c r="G737" s="257"/>
    </row>
    <row r="738" spans="1:7" ht="15.75">
      <c r="A738" s="126"/>
      <c r="B738" s="256"/>
      <c r="C738" s="95"/>
      <c r="D738" s="95"/>
      <c r="E738" s="95"/>
      <c r="F738" s="95"/>
      <c r="G738" s="257"/>
    </row>
    <row r="739" spans="1:7" ht="15.75">
      <c r="A739" s="126"/>
      <c r="B739" s="256"/>
      <c r="C739" s="95"/>
      <c r="D739" s="95"/>
      <c r="E739" s="95"/>
      <c r="F739" s="95"/>
      <c r="G739" s="257"/>
    </row>
    <row r="740" spans="1:7" ht="15.75">
      <c r="A740" s="126"/>
      <c r="B740" s="256"/>
      <c r="C740" s="95"/>
      <c r="D740" s="95"/>
      <c r="E740" s="95"/>
      <c r="F740" s="95"/>
      <c r="G740" s="257"/>
    </row>
    <row r="741" spans="1:7" ht="15.75">
      <c r="A741" s="126"/>
      <c r="B741" s="256"/>
      <c r="C741" s="95"/>
      <c r="D741" s="95"/>
      <c r="E741" s="95"/>
      <c r="F741" s="95"/>
      <c r="G741" s="257"/>
    </row>
    <row r="742" spans="1:7" ht="15.75">
      <c r="A742" s="126"/>
      <c r="B742" s="256"/>
      <c r="C742" s="95"/>
      <c r="D742" s="95"/>
      <c r="E742" s="95"/>
      <c r="F742" s="95"/>
      <c r="G742" s="257"/>
    </row>
    <row r="743" spans="1:7" ht="15.75">
      <c r="A743" s="126"/>
      <c r="B743" s="256"/>
      <c r="C743" s="95"/>
      <c r="D743" s="95"/>
      <c r="E743" s="95"/>
      <c r="F743" s="95"/>
      <c r="G743" s="257"/>
    </row>
    <row r="744" spans="1:7" ht="15.75">
      <c r="A744" s="126"/>
      <c r="B744" s="256"/>
      <c r="C744" s="95"/>
      <c r="D744" s="95"/>
      <c r="E744" s="95"/>
      <c r="F744" s="95"/>
      <c r="G744" s="257"/>
    </row>
    <row r="745" spans="1:7" ht="15.75">
      <c r="A745" s="126"/>
      <c r="B745" s="256"/>
      <c r="C745" s="95"/>
      <c r="D745" s="95"/>
      <c r="E745" s="95"/>
      <c r="F745" s="95"/>
      <c r="G745" s="257"/>
    </row>
    <row r="746" spans="1:7" ht="15.75">
      <c r="A746" s="126"/>
      <c r="B746" s="256"/>
      <c r="C746" s="95"/>
      <c r="D746" s="95"/>
      <c r="E746" s="95"/>
      <c r="F746" s="95"/>
      <c r="G746" s="257"/>
    </row>
    <row r="747" spans="1:7" ht="15.75">
      <c r="A747" s="126"/>
      <c r="B747" s="256"/>
      <c r="C747" s="95"/>
      <c r="D747" s="95"/>
      <c r="E747" s="95"/>
      <c r="F747" s="95"/>
      <c r="G747" s="257"/>
    </row>
    <row r="748" spans="1:7" ht="15.75">
      <c r="A748" s="126"/>
      <c r="B748" s="256"/>
      <c r="C748" s="95"/>
      <c r="D748" s="95"/>
      <c r="E748" s="95"/>
      <c r="F748" s="95"/>
      <c r="G748" s="257"/>
    </row>
    <row r="749" spans="1:7" ht="15.75">
      <c r="A749" s="126"/>
      <c r="B749" s="256"/>
      <c r="C749" s="95"/>
      <c r="D749" s="95"/>
      <c r="E749" s="95"/>
      <c r="F749" s="95"/>
      <c r="G749" s="257"/>
    </row>
    <row r="750" spans="1:7" ht="15.75">
      <c r="A750" s="126"/>
      <c r="B750" s="256"/>
      <c r="C750" s="95"/>
      <c r="D750" s="95"/>
      <c r="E750" s="95"/>
      <c r="F750" s="95"/>
      <c r="G750" s="257"/>
    </row>
    <row r="751" spans="1:7" ht="15.75">
      <c r="A751" s="126"/>
      <c r="B751" s="256"/>
      <c r="C751" s="95"/>
      <c r="D751" s="95"/>
      <c r="E751" s="95"/>
      <c r="F751" s="95"/>
      <c r="G751" s="257"/>
    </row>
    <row r="752" spans="1:7" ht="15.75">
      <c r="A752" s="126"/>
      <c r="B752" s="256"/>
      <c r="C752" s="95"/>
      <c r="D752" s="95"/>
      <c r="E752" s="95"/>
      <c r="F752" s="95"/>
      <c r="G752" s="257"/>
    </row>
    <row r="753" spans="1:7" ht="15.75">
      <c r="A753" s="126"/>
      <c r="B753" s="256"/>
      <c r="C753" s="95"/>
      <c r="D753" s="95"/>
      <c r="E753" s="95"/>
      <c r="F753" s="95"/>
      <c r="G753" s="257"/>
    </row>
    <row r="754" spans="1:7" ht="15.75">
      <c r="A754" s="126"/>
      <c r="B754" s="256"/>
      <c r="C754" s="95"/>
      <c r="D754" s="95"/>
      <c r="E754" s="95"/>
      <c r="F754" s="95"/>
      <c r="G754" s="257"/>
    </row>
    <row r="755" spans="1:7" ht="15.75">
      <c r="A755" s="126"/>
      <c r="B755" s="256"/>
      <c r="C755" s="95"/>
      <c r="D755" s="95"/>
      <c r="E755" s="95"/>
      <c r="F755" s="95"/>
      <c r="G755" s="257"/>
    </row>
    <row r="756" spans="1:7" ht="15.75">
      <c r="A756" s="126"/>
      <c r="B756" s="256"/>
      <c r="C756" s="95"/>
      <c r="D756" s="95"/>
      <c r="E756" s="95"/>
      <c r="F756" s="95"/>
      <c r="G756" s="257"/>
    </row>
    <row r="757" spans="1:7" ht="15.75">
      <c r="A757" s="126"/>
      <c r="B757" s="256"/>
      <c r="C757" s="95"/>
      <c r="D757" s="95"/>
      <c r="E757" s="95"/>
      <c r="F757" s="95"/>
      <c r="G757" s="257"/>
    </row>
    <row r="758" spans="1:7" ht="15.75">
      <c r="A758" s="126"/>
      <c r="B758" s="256"/>
      <c r="C758" s="95"/>
      <c r="D758" s="95"/>
      <c r="E758" s="95"/>
      <c r="F758" s="95"/>
      <c r="G758" s="257"/>
    </row>
    <row r="759" spans="1:7" ht="15.75">
      <c r="A759" s="126"/>
      <c r="B759" s="256"/>
      <c r="C759" s="95"/>
      <c r="D759" s="95"/>
      <c r="E759" s="95"/>
      <c r="F759" s="95"/>
      <c r="G759" s="257"/>
    </row>
    <row r="760" spans="1:7" ht="15.75">
      <c r="A760" s="126"/>
      <c r="B760" s="256"/>
      <c r="C760" s="95"/>
      <c r="D760" s="95"/>
      <c r="E760" s="95"/>
      <c r="F760" s="95"/>
      <c r="G760" s="257"/>
    </row>
    <row r="761" spans="1:7" ht="15.75">
      <c r="A761" s="126"/>
      <c r="B761" s="256"/>
      <c r="C761" s="95"/>
      <c r="D761" s="95"/>
      <c r="E761" s="95"/>
      <c r="F761" s="95"/>
      <c r="G761" s="257"/>
    </row>
    <row r="762" spans="1:7" ht="15.75">
      <c r="A762" s="126"/>
      <c r="B762" s="256"/>
      <c r="C762" s="95"/>
      <c r="D762" s="95"/>
      <c r="E762" s="95"/>
      <c r="F762" s="95"/>
      <c r="G762" s="257"/>
    </row>
    <row r="763" spans="1:7" ht="15.75">
      <c r="A763" s="126"/>
      <c r="B763" s="256"/>
      <c r="C763" s="95"/>
      <c r="D763" s="95"/>
      <c r="E763" s="95"/>
      <c r="F763" s="95"/>
      <c r="G763" s="257"/>
    </row>
    <row r="764" spans="1:7" ht="15.75">
      <c r="A764" s="126"/>
      <c r="B764" s="256"/>
      <c r="C764" s="95"/>
      <c r="D764" s="95"/>
      <c r="E764" s="95"/>
      <c r="F764" s="95"/>
      <c r="G764" s="257"/>
    </row>
    <row r="765" spans="1:7" ht="15.75">
      <c r="A765" s="126"/>
      <c r="B765" s="256"/>
      <c r="C765" s="95"/>
      <c r="D765" s="95"/>
      <c r="E765" s="95"/>
      <c r="F765" s="95"/>
      <c r="G765" s="257"/>
    </row>
    <row r="766" spans="1:7" ht="15.75">
      <c r="A766" s="126"/>
      <c r="B766" s="256"/>
      <c r="C766" s="95"/>
      <c r="D766" s="95"/>
      <c r="E766" s="95"/>
      <c r="F766" s="95"/>
      <c r="G766" s="257"/>
    </row>
    <row r="767" spans="1:7" ht="15.75">
      <c r="A767" s="126"/>
      <c r="B767" s="256"/>
      <c r="C767" s="95"/>
      <c r="D767" s="95"/>
      <c r="E767" s="95"/>
      <c r="F767" s="95"/>
      <c r="G767" s="257"/>
    </row>
    <row r="768" spans="1:7" ht="15.75">
      <c r="A768" s="126"/>
      <c r="B768" s="256"/>
      <c r="C768" s="95"/>
      <c r="D768" s="95"/>
      <c r="E768" s="95"/>
      <c r="F768" s="95"/>
      <c r="G768" s="257"/>
    </row>
    <row r="769" spans="1:7" ht="15.75">
      <c r="A769" s="126"/>
      <c r="B769" s="256"/>
      <c r="C769" s="95"/>
      <c r="D769" s="95"/>
      <c r="E769" s="95"/>
      <c r="F769" s="95"/>
      <c r="G769" s="257"/>
    </row>
    <row r="770" spans="1:7" ht="15.75">
      <c r="A770" s="126"/>
      <c r="B770" s="256"/>
      <c r="C770" s="95"/>
      <c r="D770" s="95"/>
      <c r="E770" s="95"/>
      <c r="F770" s="95"/>
      <c r="G770" s="257"/>
    </row>
    <row r="771" spans="1:7" ht="15.75">
      <c r="A771" s="126"/>
      <c r="B771" s="256"/>
      <c r="C771" s="95"/>
      <c r="D771" s="95"/>
      <c r="E771" s="95"/>
      <c r="F771" s="95"/>
      <c r="G771" s="257"/>
    </row>
    <row r="772" spans="1:7" ht="15.75">
      <c r="A772" s="126"/>
      <c r="B772" s="256"/>
      <c r="C772" s="95"/>
      <c r="D772" s="95"/>
      <c r="E772" s="95"/>
      <c r="F772" s="95"/>
      <c r="G772" s="257"/>
    </row>
    <row r="773" spans="1:7" ht="15.75">
      <c r="A773" s="126"/>
      <c r="B773" s="256"/>
      <c r="C773" s="95"/>
      <c r="D773" s="95"/>
      <c r="E773" s="95"/>
      <c r="F773" s="95"/>
      <c r="G773" s="257"/>
    </row>
    <row r="774" spans="1:7" ht="15.75">
      <c r="A774" s="126"/>
      <c r="B774" s="256"/>
      <c r="C774" s="95"/>
      <c r="D774" s="95"/>
      <c r="E774" s="95"/>
      <c r="F774" s="95"/>
      <c r="G774" s="257"/>
    </row>
    <row r="775" spans="1:7" ht="15.75">
      <c r="A775" s="126"/>
      <c r="B775" s="256"/>
      <c r="C775" s="95"/>
      <c r="D775" s="95"/>
      <c r="E775" s="95"/>
      <c r="F775" s="95"/>
      <c r="G775" s="257"/>
    </row>
    <row r="776" spans="1:7" ht="15.75">
      <c r="A776" s="126"/>
      <c r="B776" s="256"/>
      <c r="C776" s="95"/>
      <c r="D776" s="95"/>
      <c r="E776" s="95"/>
      <c r="F776" s="95"/>
      <c r="G776" s="257"/>
    </row>
    <row r="777" spans="1:7" ht="15.75">
      <c r="A777" s="126"/>
      <c r="B777" s="256"/>
      <c r="C777" s="95"/>
      <c r="D777" s="95"/>
      <c r="E777" s="95"/>
      <c r="F777" s="95"/>
      <c r="G777" s="257"/>
    </row>
    <row r="778" spans="1:7" ht="15.75">
      <c r="A778" s="126"/>
      <c r="B778" s="256"/>
      <c r="C778" s="95"/>
      <c r="D778" s="95"/>
      <c r="E778" s="95"/>
      <c r="F778" s="95"/>
      <c r="G778" s="257"/>
    </row>
    <row r="779" spans="1:7" ht="15.75">
      <c r="A779" s="126"/>
      <c r="B779" s="256"/>
      <c r="C779" s="95"/>
      <c r="D779" s="95"/>
      <c r="E779" s="95"/>
      <c r="F779" s="95"/>
      <c r="G779" s="257"/>
    </row>
    <row r="780" spans="1:7" ht="15.75">
      <c r="A780" s="126"/>
      <c r="B780" s="256"/>
      <c r="C780" s="95"/>
      <c r="D780" s="95"/>
      <c r="E780" s="95"/>
      <c r="F780" s="95"/>
      <c r="G780" s="257"/>
    </row>
    <row r="781" spans="1:7" ht="15.75">
      <c r="A781" s="126"/>
      <c r="B781" s="256"/>
      <c r="C781" s="95"/>
      <c r="D781" s="95"/>
      <c r="E781" s="95"/>
      <c r="F781" s="95"/>
      <c r="G781" s="257"/>
    </row>
    <row r="782" spans="1:7" ht="15.75">
      <c r="A782" s="126"/>
      <c r="B782" s="256"/>
      <c r="C782" s="95"/>
      <c r="D782" s="95"/>
      <c r="E782" s="95"/>
      <c r="F782" s="95"/>
      <c r="G782" s="257"/>
    </row>
    <row r="783" spans="1:7" ht="15.75">
      <c r="A783" s="126"/>
      <c r="B783" s="256"/>
      <c r="C783" s="95"/>
      <c r="D783" s="95"/>
      <c r="E783" s="95"/>
      <c r="F783" s="95"/>
      <c r="G783" s="257"/>
    </row>
    <row r="784" spans="1:7" ht="15.75">
      <c r="A784" s="126"/>
      <c r="B784" s="256"/>
      <c r="C784" s="95"/>
      <c r="D784" s="95"/>
      <c r="E784" s="95"/>
      <c r="F784" s="95"/>
      <c r="G784" s="257"/>
    </row>
    <row r="785" spans="1:7" ht="15.75">
      <c r="A785" s="126"/>
      <c r="B785" s="256"/>
      <c r="C785" s="95"/>
      <c r="D785" s="95"/>
      <c r="E785" s="95"/>
      <c r="F785" s="95"/>
      <c r="G785" s="257"/>
    </row>
    <row r="786" spans="1:7" ht="15.75">
      <c r="A786" s="126"/>
      <c r="B786" s="256"/>
      <c r="C786" s="95"/>
      <c r="D786" s="95"/>
      <c r="E786" s="95"/>
      <c r="F786" s="95"/>
      <c r="G786" s="257"/>
    </row>
    <row r="787" spans="1:7" ht="15.75">
      <c r="A787" s="126"/>
      <c r="B787" s="256"/>
      <c r="C787" s="95"/>
      <c r="D787" s="95"/>
      <c r="E787" s="95"/>
      <c r="F787" s="95"/>
      <c r="G787" s="257"/>
    </row>
    <row r="788" spans="1:7" ht="15.75">
      <c r="A788" s="126"/>
      <c r="B788" s="256"/>
      <c r="C788" s="95"/>
      <c r="D788" s="95"/>
      <c r="E788" s="95"/>
      <c r="F788" s="95"/>
      <c r="G788" s="257"/>
    </row>
    <row r="789" spans="1:7" ht="15.75">
      <c r="A789" s="126"/>
      <c r="B789" s="256"/>
      <c r="C789" s="95"/>
      <c r="D789" s="95"/>
      <c r="E789" s="95"/>
      <c r="F789" s="95"/>
      <c r="G789" s="257"/>
    </row>
    <row r="790" spans="1:7" ht="15.75">
      <c r="A790" s="126"/>
      <c r="B790" s="256"/>
      <c r="C790" s="95"/>
      <c r="D790" s="95"/>
      <c r="E790" s="95"/>
      <c r="F790" s="95"/>
      <c r="G790" s="257"/>
    </row>
    <row r="791" spans="1:7" ht="15.75">
      <c r="A791" s="126"/>
      <c r="B791" s="256"/>
      <c r="C791" s="95"/>
      <c r="D791" s="95"/>
      <c r="E791" s="95"/>
      <c r="F791" s="95"/>
      <c r="G791" s="257"/>
    </row>
    <row r="792" spans="1:7" ht="15.75">
      <c r="A792" s="126"/>
      <c r="B792" s="256"/>
      <c r="C792" s="95"/>
      <c r="D792" s="95"/>
      <c r="E792" s="95"/>
      <c r="F792" s="95"/>
      <c r="G792" s="257"/>
    </row>
    <row r="793" spans="1:7" ht="15.75">
      <c r="A793" s="126"/>
      <c r="B793" s="256"/>
      <c r="C793" s="95"/>
      <c r="D793" s="95"/>
      <c r="E793" s="95"/>
      <c r="F793" s="95"/>
      <c r="G793" s="257"/>
    </row>
    <row r="794" spans="1:7" ht="15.75">
      <c r="A794" s="126"/>
      <c r="B794" s="256"/>
      <c r="C794" s="95"/>
      <c r="D794" s="95"/>
      <c r="E794" s="95"/>
      <c r="F794" s="95"/>
      <c r="G794" s="257"/>
    </row>
    <row r="795" spans="1:7" ht="15.75">
      <c r="A795" s="126"/>
      <c r="B795" s="256"/>
      <c r="C795" s="95"/>
      <c r="D795" s="95"/>
      <c r="E795" s="95"/>
      <c r="F795" s="95"/>
      <c r="G795" s="257"/>
    </row>
    <row r="796" spans="1:7" ht="15.75">
      <c r="A796" s="126"/>
      <c r="B796" s="256"/>
      <c r="C796" s="95"/>
      <c r="D796" s="95"/>
      <c r="E796" s="95"/>
      <c r="F796" s="95"/>
      <c r="G796" s="257"/>
    </row>
    <row r="797" spans="1:7" ht="15.75">
      <c r="A797" s="126"/>
      <c r="B797" s="256"/>
      <c r="C797" s="95"/>
      <c r="D797" s="95"/>
      <c r="E797" s="95"/>
      <c r="F797" s="95"/>
      <c r="G797" s="257"/>
    </row>
    <row r="798" spans="1:7" ht="15.75">
      <c r="A798" s="126"/>
      <c r="B798" s="256"/>
      <c r="C798" s="95"/>
      <c r="D798" s="95"/>
      <c r="E798" s="95"/>
      <c r="F798" s="95"/>
      <c r="G798" s="257"/>
    </row>
    <row r="799" spans="1:7" ht="15.75">
      <c r="A799" s="126"/>
      <c r="B799" s="256"/>
      <c r="C799" s="95"/>
      <c r="D799" s="95"/>
      <c r="E799" s="95"/>
      <c r="F799" s="95"/>
      <c r="G799" s="257"/>
    </row>
    <row r="800" spans="1:7" ht="15.75">
      <c r="A800" s="126"/>
      <c r="B800" s="256"/>
      <c r="C800" s="95"/>
      <c r="D800" s="95"/>
      <c r="E800" s="95"/>
      <c r="F800" s="95"/>
      <c r="G800" s="257"/>
    </row>
    <row r="801" spans="1:7" ht="15.75">
      <c r="A801" s="126"/>
      <c r="B801" s="256"/>
      <c r="C801" s="95"/>
      <c r="D801" s="95"/>
      <c r="E801" s="95"/>
      <c r="F801" s="95"/>
      <c r="G801" s="257"/>
    </row>
    <row r="802" spans="1:7" ht="15.75">
      <c r="A802" s="126"/>
      <c r="B802" s="256"/>
      <c r="C802" s="95"/>
      <c r="D802" s="95"/>
      <c r="E802" s="95"/>
      <c r="F802" s="95"/>
      <c r="G802" s="257"/>
    </row>
    <row r="803" spans="1:7" ht="15.75">
      <c r="A803" s="126"/>
      <c r="B803" s="256"/>
      <c r="C803" s="95"/>
      <c r="D803" s="95"/>
      <c r="E803" s="95"/>
      <c r="F803" s="95"/>
      <c r="G803" s="257"/>
    </row>
    <row r="804" spans="1:7" ht="15.75">
      <c r="A804" s="126"/>
      <c r="B804" s="256"/>
      <c r="C804" s="95"/>
      <c r="D804" s="95"/>
      <c r="E804" s="95"/>
      <c r="F804" s="95"/>
      <c r="G804" s="257"/>
    </row>
    <row r="805" spans="1:7" ht="15.75">
      <c r="A805" s="126"/>
      <c r="B805" s="256"/>
      <c r="C805" s="95"/>
      <c r="D805" s="95"/>
      <c r="E805" s="95"/>
      <c r="F805" s="95"/>
      <c r="G805" s="257"/>
    </row>
    <row r="806" spans="1:7" ht="15.75">
      <c r="A806" s="126"/>
      <c r="B806" s="256"/>
      <c r="C806" s="95"/>
      <c r="D806" s="95"/>
      <c r="E806" s="95"/>
      <c r="F806" s="95"/>
      <c r="G806" s="257"/>
    </row>
    <row r="807" spans="1:7" ht="15.75">
      <c r="A807" s="126"/>
      <c r="B807" s="256"/>
      <c r="C807" s="95"/>
      <c r="D807" s="95"/>
      <c r="E807" s="95"/>
      <c r="F807" s="95"/>
      <c r="G807" s="257"/>
    </row>
    <row r="808" spans="1:7" ht="15.75">
      <c r="A808" s="126"/>
      <c r="B808" s="256"/>
      <c r="C808" s="95"/>
      <c r="D808" s="95"/>
      <c r="E808" s="95"/>
      <c r="F808" s="95"/>
      <c r="G808" s="257"/>
    </row>
    <row r="809" spans="1:7" ht="15.75">
      <c r="A809" s="126"/>
      <c r="B809" s="256"/>
      <c r="C809" s="95"/>
      <c r="D809" s="95"/>
      <c r="E809" s="95"/>
      <c r="F809" s="95"/>
      <c r="G809" s="257"/>
    </row>
    <row r="810" spans="1:7" ht="15.75">
      <c r="A810" s="126"/>
      <c r="B810" s="256"/>
      <c r="C810" s="95"/>
      <c r="D810" s="95"/>
      <c r="E810" s="95"/>
      <c r="F810" s="95"/>
      <c r="G810" s="257"/>
    </row>
    <row r="811" spans="1:7" ht="15.75">
      <c r="A811" s="126"/>
      <c r="B811" s="256"/>
      <c r="C811" s="95"/>
      <c r="D811" s="95"/>
      <c r="E811" s="95"/>
      <c r="F811" s="95"/>
      <c r="G811" s="257"/>
    </row>
    <row r="812" spans="1:7" ht="15.75">
      <c r="A812" s="126"/>
      <c r="B812" s="256"/>
      <c r="C812" s="95"/>
      <c r="D812" s="95"/>
      <c r="E812" s="95"/>
      <c r="F812" s="95"/>
      <c r="G812" s="257"/>
    </row>
    <row r="813" spans="1:7" ht="15.75">
      <c r="A813" s="126"/>
      <c r="B813" s="256"/>
      <c r="C813" s="95"/>
      <c r="D813" s="95"/>
      <c r="E813" s="95"/>
      <c r="F813" s="95"/>
      <c r="G813" s="257"/>
    </row>
    <row r="814" spans="1:7" ht="15.75">
      <c r="A814" s="126"/>
      <c r="B814" s="256"/>
      <c r="C814" s="95"/>
      <c r="D814" s="95"/>
      <c r="E814" s="95"/>
      <c r="F814" s="95"/>
      <c r="G814" s="257"/>
    </row>
    <row r="815" spans="1:7" ht="15.75">
      <c r="A815" s="126"/>
      <c r="B815" s="256"/>
      <c r="C815" s="95"/>
      <c r="D815" s="95"/>
      <c r="E815" s="95"/>
      <c r="F815" s="95"/>
      <c r="G815" s="257"/>
    </row>
    <row r="816" spans="1:7" ht="15.75">
      <c r="A816" s="126"/>
      <c r="B816" s="256"/>
      <c r="C816" s="95"/>
      <c r="D816" s="95"/>
      <c r="E816" s="95"/>
      <c r="F816" s="95"/>
      <c r="G816" s="257"/>
    </row>
    <row r="817" spans="1:7" ht="15.75">
      <c r="A817" s="126"/>
      <c r="B817" s="256"/>
      <c r="C817" s="95"/>
      <c r="D817" s="95"/>
      <c r="E817" s="95"/>
      <c r="F817" s="95"/>
      <c r="G817" s="257"/>
    </row>
    <row r="818" spans="1:7" ht="15.75">
      <c r="A818" s="126"/>
      <c r="B818" s="256"/>
      <c r="C818" s="95"/>
      <c r="D818" s="95"/>
      <c r="E818" s="95"/>
      <c r="F818" s="95"/>
      <c r="G818" s="257"/>
    </row>
    <row r="819" spans="1:7" ht="15.75">
      <c r="A819" s="126"/>
      <c r="B819" s="256"/>
      <c r="C819" s="95"/>
      <c r="D819" s="95"/>
      <c r="E819" s="95"/>
      <c r="F819" s="95"/>
      <c r="G819" s="257"/>
    </row>
    <row r="820" spans="1:7" ht="15.75">
      <c r="A820" s="126"/>
      <c r="B820" s="256"/>
      <c r="C820" s="95"/>
      <c r="D820" s="95"/>
      <c r="E820" s="95"/>
      <c r="F820" s="95"/>
      <c r="G820" s="257"/>
    </row>
    <row r="821" spans="1:7" ht="15.75">
      <c r="A821" s="126"/>
      <c r="B821" s="256"/>
      <c r="C821" s="95"/>
      <c r="D821" s="95"/>
      <c r="E821" s="95"/>
      <c r="F821" s="95"/>
      <c r="G821" s="257"/>
    </row>
    <row r="822" spans="1:7" ht="15.75">
      <c r="A822" s="126"/>
      <c r="B822" s="256"/>
      <c r="C822" s="95"/>
      <c r="D822" s="95"/>
      <c r="E822" s="95"/>
      <c r="F822" s="95"/>
      <c r="G822" s="257"/>
    </row>
    <row r="823" spans="1:7" ht="15.75">
      <c r="A823" s="126"/>
      <c r="B823" s="256"/>
      <c r="C823" s="95"/>
      <c r="D823" s="95"/>
      <c r="E823" s="95"/>
      <c r="F823" s="95"/>
      <c r="G823" s="257"/>
    </row>
    <row r="824" spans="1:7" ht="15.75">
      <c r="A824" s="126"/>
      <c r="B824" s="256"/>
      <c r="C824" s="95"/>
      <c r="D824" s="95"/>
      <c r="E824" s="95"/>
      <c r="F824" s="95"/>
      <c r="G824" s="257"/>
    </row>
    <row r="825" spans="1:7" ht="15.75">
      <c r="A825" s="126"/>
      <c r="B825" s="256"/>
      <c r="C825" s="95"/>
      <c r="D825" s="95"/>
      <c r="E825" s="95"/>
      <c r="F825" s="95"/>
      <c r="G825" s="257"/>
    </row>
    <row r="826" spans="1:7" ht="15.75">
      <c r="A826" s="126"/>
      <c r="B826" s="256"/>
      <c r="C826" s="95"/>
      <c r="D826" s="95"/>
      <c r="E826" s="95"/>
      <c r="F826" s="95"/>
      <c r="G826" s="257"/>
    </row>
    <row r="827" spans="1:7" ht="15.75">
      <c r="A827" s="126"/>
      <c r="B827" s="256"/>
      <c r="C827" s="95"/>
      <c r="D827" s="95"/>
      <c r="E827" s="95"/>
      <c r="F827" s="95"/>
      <c r="G827" s="257"/>
    </row>
    <row r="828" spans="1:7" ht="15.75">
      <c r="A828" s="126"/>
      <c r="B828" s="256"/>
      <c r="C828" s="95"/>
      <c r="D828" s="95"/>
      <c r="E828" s="95"/>
      <c r="F828" s="95"/>
      <c r="G828" s="257"/>
    </row>
    <row r="829" spans="1:7" ht="15.75">
      <c r="A829" s="126"/>
      <c r="B829" s="256"/>
      <c r="C829" s="95"/>
      <c r="D829" s="95"/>
      <c r="E829" s="95"/>
      <c r="F829" s="95"/>
      <c r="G829" s="257"/>
    </row>
    <row r="830" spans="1:7" ht="15.75">
      <c r="A830" s="126"/>
      <c r="B830" s="256"/>
      <c r="C830" s="95"/>
      <c r="D830" s="95"/>
      <c r="E830" s="95"/>
      <c r="F830" s="95"/>
      <c r="G830" s="257"/>
    </row>
    <row r="831" spans="1:7" ht="15.75">
      <c r="A831" s="126"/>
      <c r="B831" s="256"/>
      <c r="C831" s="95"/>
      <c r="D831" s="95"/>
      <c r="E831" s="95"/>
      <c r="F831" s="95"/>
      <c r="G831" s="257"/>
    </row>
    <row r="832" spans="1:7" ht="15.75">
      <c r="A832" s="126"/>
      <c r="B832" s="256"/>
      <c r="C832" s="95"/>
      <c r="D832" s="95"/>
      <c r="E832" s="95"/>
      <c r="F832" s="95"/>
      <c r="G832" s="257"/>
    </row>
    <row r="833" spans="1:7" ht="15.75">
      <c r="A833" s="126"/>
      <c r="B833" s="256"/>
      <c r="C833" s="95"/>
      <c r="D833" s="95"/>
      <c r="E833" s="95"/>
      <c r="F833" s="95"/>
      <c r="G833" s="257"/>
    </row>
    <row r="834" spans="1:7" ht="15.75">
      <c r="A834" s="126"/>
      <c r="B834" s="256"/>
      <c r="C834" s="95"/>
      <c r="D834" s="95"/>
      <c r="E834" s="95"/>
      <c r="F834" s="95"/>
      <c r="G834" s="257"/>
    </row>
    <row r="835" spans="1:7" ht="15.75">
      <c r="A835" s="126"/>
      <c r="B835" s="256"/>
      <c r="C835" s="95"/>
      <c r="D835" s="95"/>
      <c r="E835" s="95"/>
      <c r="F835" s="95"/>
      <c r="G835" s="257"/>
    </row>
    <row r="836" spans="1:7" ht="15.75">
      <c r="A836" s="126"/>
      <c r="B836" s="256"/>
      <c r="C836" s="95"/>
      <c r="D836" s="95"/>
      <c r="E836" s="95"/>
      <c r="F836" s="95"/>
      <c r="G836" s="257"/>
    </row>
    <row r="837" spans="1:7" ht="15.75">
      <c r="A837" s="126"/>
      <c r="B837" s="256"/>
      <c r="C837" s="95"/>
      <c r="D837" s="95"/>
      <c r="E837" s="95"/>
      <c r="F837" s="95"/>
      <c r="G837" s="257"/>
    </row>
    <row r="838" spans="1:7" ht="15.75">
      <c r="A838" s="126"/>
      <c r="B838" s="256"/>
      <c r="C838" s="95"/>
      <c r="D838" s="95"/>
      <c r="E838" s="95"/>
      <c r="F838" s="95"/>
      <c r="G838" s="257"/>
    </row>
    <row r="839" spans="1:7" ht="15.75">
      <c r="A839" s="126"/>
      <c r="B839" s="256"/>
      <c r="C839" s="95"/>
      <c r="D839" s="95"/>
      <c r="E839" s="95"/>
      <c r="F839" s="95"/>
      <c r="G839" s="257"/>
    </row>
    <row r="840" spans="1:7" ht="15.75">
      <c r="A840" s="126"/>
      <c r="B840" s="256"/>
      <c r="C840" s="95"/>
      <c r="D840" s="95"/>
      <c r="E840" s="95"/>
      <c r="F840" s="95"/>
      <c r="G840" s="257"/>
    </row>
    <row r="841" spans="1:7" ht="15.75">
      <c r="A841" s="126"/>
      <c r="B841" s="256"/>
      <c r="C841" s="95"/>
      <c r="D841" s="95"/>
      <c r="E841" s="95"/>
      <c r="F841" s="95"/>
      <c r="G841" s="257"/>
    </row>
    <row r="842" spans="1:7" ht="15.75">
      <c r="A842" s="126"/>
      <c r="B842" s="256"/>
      <c r="C842" s="95"/>
      <c r="D842" s="95"/>
      <c r="E842" s="95"/>
      <c r="F842" s="95"/>
      <c r="G842" s="257"/>
    </row>
    <row r="843" spans="1:7" ht="15.75">
      <c r="A843" s="126"/>
      <c r="B843" s="256"/>
      <c r="C843" s="95"/>
      <c r="D843" s="95"/>
      <c r="E843" s="95"/>
      <c r="F843" s="95"/>
      <c r="G843" s="257"/>
    </row>
    <row r="844" spans="1:7" ht="15.75">
      <c r="A844" s="126"/>
      <c r="B844" s="256"/>
      <c r="C844" s="95"/>
      <c r="D844" s="95"/>
      <c r="E844" s="95"/>
      <c r="F844" s="95"/>
      <c r="G844" s="257"/>
    </row>
    <row r="845" spans="1:7" ht="15.75">
      <c r="A845" s="126"/>
      <c r="B845" s="256"/>
      <c r="C845" s="95"/>
      <c r="D845" s="95"/>
      <c r="E845" s="95"/>
      <c r="F845" s="95"/>
      <c r="G845" s="257"/>
    </row>
    <row r="846" spans="1:7" ht="15.75">
      <c r="A846" s="126"/>
      <c r="B846" s="256"/>
      <c r="C846" s="95"/>
      <c r="D846" s="95"/>
      <c r="E846" s="95"/>
      <c r="F846" s="95"/>
      <c r="G846" s="257"/>
    </row>
    <row r="847" spans="1:7" ht="15.75">
      <c r="A847" s="126"/>
      <c r="B847" s="256"/>
      <c r="C847" s="95"/>
      <c r="D847" s="95"/>
      <c r="E847" s="95"/>
      <c r="F847" s="95"/>
      <c r="G847" s="257"/>
    </row>
    <row r="848" spans="1:7" ht="15.75">
      <c r="A848" s="126"/>
      <c r="B848" s="256"/>
      <c r="C848" s="95"/>
      <c r="D848" s="95"/>
      <c r="E848" s="95"/>
      <c r="F848" s="95"/>
      <c r="G848" s="257"/>
    </row>
    <row r="849" spans="1:7" ht="15.75">
      <c r="A849" s="126"/>
      <c r="B849" s="256"/>
      <c r="C849" s="95"/>
      <c r="D849" s="95"/>
      <c r="E849" s="95"/>
      <c r="F849" s="95"/>
      <c r="G849" s="257"/>
    </row>
    <row r="850" spans="1:7" ht="15.75">
      <c r="A850" s="126"/>
      <c r="B850" s="256"/>
      <c r="C850" s="95"/>
      <c r="D850" s="95"/>
      <c r="E850" s="95"/>
      <c r="F850" s="95"/>
      <c r="G850" s="257"/>
    </row>
    <row r="851" spans="1:7" ht="15.75">
      <c r="A851" s="126"/>
      <c r="B851" s="256"/>
      <c r="C851" s="95"/>
      <c r="D851" s="95"/>
      <c r="E851" s="95"/>
      <c r="F851" s="95"/>
      <c r="G851" s="257"/>
    </row>
    <row r="852" spans="1:7" ht="15.75">
      <c r="A852" s="126"/>
      <c r="B852" s="256"/>
      <c r="C852" s="95"/>
      <c r="D852" s="95"/>
      <c r="E852" s="95"/>
      <c r="F852" s="95"/>
      <c r="G852" s="257"/>
    </row>
    <row r="853" spans="1:7" ht="15.75">
      <c r="A853" s="126"/>
      <c r="B853" s="256"/>
      <c r="C853" s="95"/>
      <c r="D853" s="95"/>
      <c r="E853" s="95"/>
      <c r="F853" s="95"/>
      <c r="G853" s="257"/>
    </row>
    <row r="854" spans="1:7" ht="15.75">
      <c r="A854" s="126"/>
      <c r="B854" s="256"/>
      <c r="C854" s="95"/>
      <c r="D854" s="95"/>
      <c r="E854" s="95"/>
      <c r="F854" s="95"/>
      <c r="G854" s="257"/>
    </row>
    <row r="855" spans="1:7" ht="15.75">
      <c r="A855" s="126"/>
      <c r="B855" s="256"/>
      <c r="C855" s="95"/>
      <c r="D855" s="95"/>
      <c r="E855" s="95"/>
      <c r="F855" s="95"/>
      <c r="G855" s="257"/>
    </row>
    <row r="856" spans="1:7" ht="15.75">
      <c r="A856" s="126"/>
      <c r="B856" s="256"/>
      <c r="C856" s="95"/>
      <c r="D856" s="95"/>
      <c r="E856" s="95"/>
      <c r="F856" s="95"/>
      <c r="G856" s="257"/>
    </row>
    <row r="857" spans="1:7" ht="15.75">
      <c r="A857" s="126"/>
      <c r="B857" s="256"/>
      <c r="C857" s="95"/>
      <c r="D857" s="95"/>
      <c r="E857" s="95"/>
      <c r="F857" s="95"/>
      <c r="G857" s="257"/>
    </row>
    <row r="858" spans="1:7" ht="15.75">
      <c r="A858" s="126"/>
      <c r="B858" s="256"/>
      <c r="C858" s="95"/>
      <c r="D858" s="95"/>
      <c r="E858" s="95"/>
      <c r="F858" s="95"/>
      <c r="G858" s="257"/>
    </row>
    <row r="859" spans="1:7" ht="15.75">
      <c r="A859" s="126"/>
      <c r="B859" s="256"/>
      <c r="C859" s="95"/>
      <c r="D859" s="95"/>
      <c r="E859" s="95"/>
      <c r="F859" s="95"/>
      <c r="G859" s="257"/>
    </row>
    <row r="860" spans="1:7" ht="15.75">
      <c r="A860" s="126"/>
      <c r="B860" s="256"/>
      <c r="C860" s="95"/>
      <c r="D860" s="95"/>
      <c r="E860" s="95"/>
      <c r="F860" s="95"/>
      <c r="G860" s="257"/>
    </row>
    <row r="861" spans="1:7" ht="15.75">
      <c r="A861" s="126"/>
      <c r="B861" s="256"/>
      <c r="C861" s="95"/>
      <c r="D861" s="95"/>
      <c r="E861" s="95"/>
      <c r="F861" s="95"/>
      <c r="G861" s="257"/>
    </row>
    <row r="862" spans="1:7" ht="15.75">
      <c r="A862" s="126"/>
      <c r="B862" s="256"/>
      <c r="C862" s="95"/>
      <c r="D862" s="95"/>
      <c r="E862" s="95"/>
      <c r="F862" s="95"/>
      <c r="G862" s="257"/>
    </row>
    <row r="863" spans="1:7" ht="15.75">
      <c r="A863" s="126"/>
      <c r="B863" s="256"/>
      <c r="C863" s="95"/>
      <c r="D863" s="95"/>
      <c r="E863" s="95"/>
      <c r="F863" s="95"/>
      <c r="G863" s="257"/>
    </row>
    <row r="864" spans="1:7" ht="15.75">
      <c r="A864" s="126"/>
      <c r="B864" s="256"/>
      <c r="C864" s="95"/>
      <c r="D864" s="95"/>
      <c r="E864" s="95"/>
      <c r="F864" s="95"/>
      <c r="G864" s="257"/>
    </row>
    <row r="865" spans="1:7" ht="15.75">
      <c r="A865" s="126"/>
      <c r="B865" s="256"/>
      <c r="C865" s="95"/>
      <c r="D865" s="95"/>
      <c r="E865" s="95"/>
      <c r="F865" s="95"/>
      <c r="G865" s="257"/>
    </row>
    <row r="866" spans="1:7" ht="15.75">
      <c r="A866" s="126"/>
      <c r="B866" s="256"/>
      <c r="C866" s="95"/>
      <c r="D866" s="95"/>
      <c r="E866" s="95"/>
      <c r="F866" s="95"/>
      <c r="G866" s="257"/>
    </row>
    <row r="867" spans="1:7" ht="15.75">
      <c r="A867" s="126"/>
      <c r="B867" s="256"/>
      <c r="C867" s="95"/>
      <c r="D867" s="95"/>
      <c r="E867" s="95"/>
      <c r="F867" s="95"/>
      <c r="G867" s="257"/>
    </row>
    <row r="868" spans="1:7" ht="15.75">
      <c r="A868" s="126"/>
      <c r="B868" s="256"/>
      <c r="C868" s="95"/>
      <c r="D868" s="95"/>
      <c r="E868" s="95"/>
      <c r="F868" s="95"/>
      <c r="G868" s="257"/>
    </row>
    <row r="869" spans="1:7" ht="15.75">
      <c r="A869" s="126"/>
      <c r="B869" s="256"/>
      <c r="C869" s="95"/>
      <c r="D869" s="95"/>
      <c r="E869" s="95"/>
      <c r="F869" s="95"/>
      <c r="G869" s="257"/>
    </row>
    <row r="870" spans="1:7" ht="15.75">
      <c r="A870" s="126"/>
      <c r="B870" s="256"/>
      <c r="C870" s="95"/>
      <c r="D870" s="95"/>
      <c r="E870" s="95"/>
      <c r="F870" s="95"/>
      <c r="G870" s="257"/>
    </row>
    <row r="871" spans="1:7" ht="15.75">
      <c r="A871" s="126"/>
      <c r="B871" s="256"/>
      <c r="C871" s="95"/>
      <c r="D871" s="95"/>
      <c r="E871" s="95"/>
      <c r="F871" s="95"/>
      <c r="G871" s="257"/>
    </row>
    <row r="872" spans="1:7" ht="15.75">
      <c r="A872" s="126"/>
      <c r="B872" s="256"/>
      <c r="C872" s="95"/>
      <c r="D872" s="95"/>
      <c r="E872" s="95"/>
      <c r="F872" s="95"/>
      <c r="G872" s="257"/>
    </row>
    <row r="873" spans="1:7" ht="15.75">
      <c r="A873" s="126"/>
      <c r="B873" s="256"/>
      <c r="C873" s="95"/>
      <c r="D873" s="95"/>
      <c r="E873" s="95"/>
      <c r="F873" s="95"/>
      <c r="G873" s="257"/>
    </row>
    <row r="874" spans="1:7" ht="15.75">
      <c r="A874" s="126"/>
      <c r="B874" s="256"/>
      <c r="C874" s="95"/>
      <c r="D874" s="95"/>
      <c r="E874" s="95"/>
      <c r="F874" s="95"/>
      <c r="G874" s="257"/>
    </row>
    <row r="875" spans="1:7" ht="15.75">
      <c r="A875" s="126"/>
      <c r="B875" s="256"/>
      <c r="C875" s="95"/>
      <c r="D875" s="95"/>
      <c r="E875" s="95"/>
      <c r="F875" s="95"/>
      <c r="G875" s="257"/>
    </row>
    <row r="876" spans="1:7" ht="15.75">
      <c r="A876" s="126"/>
      <c r="B876" s="256"/>
      <c r="C876" s="95"/>
      <c r="D876" s="95"/>
      <c r="E876" s="95"/>
      <c r="F876" s="95"/>
      <c r="G876" s="257"/>
    </row>
    <row r="877" spans="1:7" ht="15.75">
      <c r="A877" s="126"/>
      <c r="B877" s="256"/>
      <c r="C877" s="95"/>
      <c r="D877" s="95"/>
      <c r="E877" s="95"/>
      <c r="F877" s="95"/>
      <c r="G877" s="257"/>
    </row>
    <row r="878" spans="1:7" ht="15.75">
      <c r="A878" s="126"/>
      <c r="B878" s="256"/>
      <c r="C878" s="95"/>
      <c r="D878" s="95"/>
      <c r="E878" s="95"/>
      <c r="F878" s="95"/>
      <c r="G878" s="257"/>
    </row>
    <row r="879" spans="1:7" ht="15.75">
      <c r="A879" s="126"/>
      <c r="B879" s="256"/>
      <c r="C879" s="95"/>
      <c r="D879" s="95"/>
      <c r="E879" s="95"/>
      <c r="F879" s="95"/>
      <c r="G879" s="257"/>
    </row>
    <row r="880" spans="1:7" ht="15.75">
      <c r="A880" s="126"/>
      <c r="B880" s="256"/>
      <c r="C880" s="95"/>
      <c r="D880" s="95"/>
      <c r="E880" s="95"/>
      <c r="F880" s="95"/>
      <c r="G880" s="257"/>
    </row>
    <row r="881" spans="1:7" ht="15.75">
      <c r="A881" s="126"/>
      <c r="B881" s="256"/>
      <c r="C881" s="95"/>
      <c r="D881" s="95"/>
      <c r="E881" s="95"/>
      <c r="F881" s="95"/>
      <c r="G881" s="257"/>
    </row>
    <row r="882" spans="1:7" ht="15.75">
      <c r="A882" s="126"/>
      <c r="B882" s="256"/>
      <c r="C882" s="95"/>
      <c r="D882" s="95"/>
      <c r="E882" s="95"/>
      <c r="F882" s="95"/>
      <c r="G882" s="257"/>
    </row>
    <row r="883" spans="1:7" ht="15.75">
      <c r="A883" s="126"/>
      <c r="B883" s="256"/>
      <c r="C883" s="95"/>
      <c r="D883" s="95"/>
      <c r="E883" s="95"/>
      <c r="F883" s="95"/>
      <c r="G883" s="257"/>
    </row>
    <row r="884" spans="1:7" ht="15.75">
      <c r="A884" s="126"/>
      <c r="B884" s="256"/>
      <c r="C884" s="95"/>
      <c r="D884" s="95"/>
      <c r="E884" s="95"/>
      <c r="F884" s="95"/>
      <c r="G884" s="257"/>
    </row>
    <row r="885" spans="1:7" ht="15.75">
      <c r="A885" s="126"/>
      <c r="B885" s="256"/>
      <c r="C885" s="95"/>
      <c r="D885" s="95"/>
      <c r="E885" s="95"/>
      <c r="F885" s="95"/>
      <c r="G885" s="257"/>
    </row>
    <row r="886" spans="1:7" ht="15.75">
      <c r="A886" s="126"/>
      <c r="B886" s="256"/>
      <c r="C886" s="95"/>
      <c r="D886" s="95"/>
      <c r="E886" s="95"/>
      <c r="F886" s="95"/>
      <c r="G886" s="257"/>
    </row>
    <row r="887" spans="1:7" ht="15.75">
      <c r="A887" s="126"/>
      <c r="B887" s="256"/>
      <c r="C887" s="95"/>
      <c r="D887" s="95"/>
      <c r="E887" s="95"/>
      <c r="F887" s="95"/>
      <c r="G887" s="257"/>
    </row>
    <row r="888" spans="1:7" ht="15.75">
      <c r="A888" s="126"/>
      <c r="B888" s="256"/>
      <c r="C888" s="95"/>
      <c r="D888" s="95"/>
      <c r="E888" s="95"/>
      <c r="F888" s="95"/>
      <c r="G888" s="257"/>
    </row>
    <row r="889" spans="1:7" ht="15.75">
      <c r="A889" s="126"/>
      <c r="B889" s="256"/>
      <c r="C889" s="95"/>
      <c r="D889" s="95"/>
      <c r="E889" s="95"/>
      <c r="F889" s="95"/>
      <c r="G889" s="257"/>
    </row>
    <row r="890" spans="1:7" ht="15.75">
      <c r="A890" s="126"/>
      <c r="B890" s="256"/>
      <c r="C890" s="95"/>
      <c r="D890" s="95"/>
      <c r="E890" s="95"/>
      <c r="F890" s="95"/>
      <c r="G890" s="257"/>
    </row>
    <row r="891" spans="1:7" ht="15.75">
      <c r="A891" s="126"/>
      <c r="B891" s="256"/>
      <c r="C891" s="95"/>
      <c r="D891" s="95"/>
      <c r="E891" s="95"/>
      <c r="F891" s="95"/>
      <c r="G891" s="257"/>
    </row>
    <row r="892" spans="1:7" ht="15.75">
      <c r="A892" s="126"/>
      <c r="B892" s="256"/>
      <c r="C892" s="95"/>
      <c r="D892" s="95"/>
      <c r="E892" s="95"/>
      <c r="F892" s="95"/>
      <c r="G892" s="257"/>
    </row>
    <row r="893" spans="1:7" ht="15.75">
      <c r="A893" s="126"/>
      <c r="B893" s="256"/>
      <c r="C893" s="95"/>
      <c r="D893" s="95"/>
      <c r="E893" s="95"/>
      <c r="F893" s="95"/>
      <c r="G893" s="257"/>
    </row>
    <row r="894" spans="1:7" ht="15.75">
      <c r="A894" s="126"/>
      <c r="B894" s="256"/>
      <c r="C894" s="95"/>
      <c r="D894" s="95"/>
      <c r="E894" s="95"/>
      <c r="F894" s="95"/>
      <c r="G894" s="257"/>
    </row>
    <row r="895" spans="1:7" ht="15.75">
      <c r="A895" s="126"/>
      <c r="B895" s="256"/>
      <c r="C895" s="95"/>
      <c r="D895" s="95"/>
      <c r="E895" s="95"/>
      <c r="F895" s="95"/>
      <c r="G895" s="257"/>
    </row>
    <row r="896" spans="1:7" ht="15.75">
      <c r="A896" s="126"/>
      <c r="B896" s="256"/>
      <c r="C896" s="95"/>
      <c r="D896" s="95"/>
      <c r="E896" s="95"/>
      <c r="F896" s="95"/>
      <c r="G896" s="257"/>
    </row>
    <row r="897" spans="1:7" ht="15.75">
      <c r="A897" s="126"/>
      <c r="B897" s="256"/>
      <c r="C897" s="95"/>
      <c r="D897" s="95"/>
      <c r="E897" s="95"/>
      <c r="F897" s="95"/>
      <c r="G897" s="257"/>
    </row>
    <row r="898" spans="1:7" ht="15.75">
      <c r="A898" s="126"/>
      <c r="B898" s="256"/>
      <c r="C898" s="95"/>
      <c r="D898" s="95"/>
      <c r="E898" s="95"/>
      <c r="F898" s="95"/>
      <c r="G898" s="257"/>
    </row>
    <row r="899" spans="1:7" ht="15.75">
      <c r="A899" s="126"/>
      <c r="B899" s="256"/>
      <c r="C899" s="95"/>
      <c r="D899" s="95"/>
      <c r="E899" s="95"/>
      <c r="F899" s="95"/>
      <c r="G899" s="257"/>
    </row>
    <row r="900" spans="1:7" ht="15.75">
      <c r="A900" s="126"/>
      <c r="B900" s="256"/>
      <c r="C900" s="95"/>
      <c r="D900" s="95"/>
      <c r="E900" s="95"/>
      <c r="F900" s="95"/>
      <c r="G900" s="257"/>
    </row>
    <row r="901" spans="1:7" ht="15.75">
      <c r="A901" s="126"/>
      <c r="B901" s="256"/>
      <c r="C901" s="95"/>
      <c r="D901" s="95"/>
      <c r="E901" s="95"/>
      <c r="F901" s="95"/>
      <c r="G901" s="257"/>
    </row>
    <row r="902" spans="1:7" ht="15.75">
      <c r="A902" s="126"/>
      <c r="B902" s="256"/>
      <c r="C902" s="95"/>
      <c r="D902" s="95"/>
      <c r="E902" s="95"/>
      <c r="F902" s="95"/>
      <c r="G902" s="257"/>
    </row>
    <row r="903" spans="1:7" ht="15.75">
      <c r="A903" s="126"/>
      <c r="B903" s="256"/>
      <c r="C903" s="95"/>
      <c r="D903" s="95"/>
      <c r="E903" s="95"/>
      <c r="F903" s="95"/>
      <c r="G903" s="257"/>
    </row>
    <row r="904" spans="1:7" ht="15.75">
      <c r="A904" s="126"/>
      <c r="B904" s="256"/>
      <c r="C904" s="95"/>
      <c r="D904" s="95"/>
      <c r="E904" s="95"/>
      <c r="F904" s="95"/>
      <c r="G904" s="257"/>
    </row>
    <row r="905" spans="1:7" ht="15.75">
      <c r="A905" s="126"/>
      <c r="B905" s="256"/>
      <c r="C905" s="95"/>
      <c r="D905" s="95"/>
      <c r="E905" s="95"/>
      <c r="F905" s="95"/>
      <c r="G905" s="257"/>
    </row>
    <row r="906" spans="1:7" ht="15.75">
      <c r="A906" s="126"/>
      <c r="B906" s="256"/>
      <c r="C906" s="95"/>
      <c r="D906" s="95"/>
      <c r="E906" s="95"/>
      <c r="F906" s="95"/>
      <c r="G906" s="257"/>
    </row>
    <row r="907" spans="1:7" ht="15.75">
      <c r="A907" s="126"/>
      <c r="B907" s="256"/>
      <c r="C907" s="95"/>
      <c r="D907" s="95"/>
      <c r="E907" s="95"/>
      <c r="F907" s="95"/>
      <c r="G907" s="257"/>
    </row>
    <row r="908" spans="1:7" ht="15.75">
      <c r="A908" s="126"/>
      <c r="B908" s="256"/>
      <c r="C908" s="95"/>
      <c r="D908" s="95"/>
      <c r="E908" s="95"/>
      <c r="F908" s="95"/>
      <c r="G908" s="257"/>
    </row>
    <row r="909" spans="1:7" ht="15.75">
      <c r="A909" s="126"/>
      <c r="B909" s="256"/>
      <c r="C909" s="95"/>
      <c r="D909" s="95"/>
      <c r="E909" s="95"/>
      <c r="F909" s="95"/>
      <c r="G909" s="257"/>
    </row>
    <row r="910" spans="1:7" ht="15.75">
      <c r="A910" s="126"/>
      <c r="B910" s="256"/>
      <c r="C910" s="95"/>
      <c r="D910" s="95"/>
      <c r="E910" s="95"/>
      <c r="F910" s="95"/>
      <c r="G910" s="257"/>
    </row>
    <row r="911" spans="1:7" ht="15.75">
      <c r="A911" s="126"/>
      <c r="B911" s="256"/>
      <c r="C911" s="95"/>
      <c r="D911" s="95"/>
      <c r="E911" s="95"/>
      <c r="F911" s="95"/>
      <c r="G911" s="257"/>
    </row>
    <row r="912" spans="1:7" ht="15.75">
      <c r="A912" s="126"/>
      <c r="B912" s="256"/>
      <c r="C912" s="95"/>
      <c r="D912" s="95"/>
      <c r="E912" s="95"/>
      <c r="F912" s="95"/>
      <c r="G912" s="257"/>
    </row>
    <row r="913" spans="1:7" ht="15.75">
      <c r="A913" s="126"/>
      <c r="B913" s="256"/>
      <c r="C913" s="95"/>
      <c r="D913" s="95"/>
      <c r="E913" s="95"/>
      <c r="F913" s="95"/>
      <c r="G913" s="257"/>
    </row>
    <row r="914" spans="1:7" ht="15.75">
      <c r="A914" s="126"/>
      <c r="B914" s="256"/>
      <c r="C914" s="95"/>
      <c r="D914" s="95"/>
      <c r="E914" s="95"/>
      <c r="F914" s="95"/>
      <c r="G914" s="257"/>
    </row>
    <row r="915" spans="1:7" ht="15.75">
      <c r="A915" s="126"/>
      <c r="B915" s="256"/>
      <c r="C915" s="95"/>
      <c r="D915" s="95"/>
      <c r="E915" s="95"/>
      <c r="F915" s="95"/>
      <c r="G915" s="257"/>
    </row>
    <row r="916" spans="1:7" ht="15.75">
      <c r="A916" s="126"/>
      <c r="B916" s="256"/>
      <c r="C916" s="95"/>
      <c r="D916" s="95"/>
      <c r="E916" s="95"/>
      <c r="F916" s="95"/>
      <c r="G916" s="257"/>
    </row>
    <row r="917" spans="1:7" ht="15.75">
      <c r="A917" s="126"/>
      <c r="B917" s="256"/>
      <c r="C917" s="95"/>
      <c r="D917" s="95"/>
      <c r="E917" s="95"/>
      <c r="F917" s="95"/>
      <c r="G917" s="257"/>
    </row>
    <row r="918" spans="1:7" ht="15.75">
      <c r="A918" s="126"/>
      <c r="B918" s="256"/>
      <c r="C918" s="95"/>
      <c r="D918" s="95"/>
      <c r="E918" s="95"/>
      <c r="F918" s="95"/>
      <c r="G918" s="257"/>
    </row>
    <row r="919" spans="1:7" ht="15.75">
      <c r="A919" s="126"/>
      <c r="B919" s="256"/>
      <c r="C919" s="95"/>
      <c r="D919" s="95"/>
      <c r="E919" s="95"/>
      <c r="F919" s="95"/>
      <c r="G919" s="257"/>
    </row>
    <row r="920" spans="1:7" ht="15.75">
      <c r="A920" s="126"/>
      <c r="B920" s="256"/>
      <c r="C920" s="95"/>
      <c r="D920" s="95"/>
      <c r="E920" s="95"/>
      <c r="F920" s="95"/>
      <c r="G920" s="257"/>
    </row>
    <row r="921" spans="1:7" ht="15.75">
      <c r="A921" s="126"/>
      <c r="B921" s="256"/>
      <c r="C921" s="95"/>
      <c r="D921" s="95"/>
      <c r="E921" s="95"/>
      <c r="F921" s="95"/>
      <c r="G921" s="257"/>
    </row>
    <row r="922" spans="1:7" ht="15.75">
      <c r="A922" s="126"/>
      <c r="B922" s="256"/>
      <c r="C922" s="95"/>
      <c r="D922" s="95"/>
      <c r="E922" s="95"/>
      <c r="F922" s="95"/>
      <c r="G922" s="257"/>
    </row>
    <row r="923" spans="1:7" ht="15.75">
      <c r="A923" s="126"/>
      <c r="B923" s="256"/>
      <c r="C923" s="95"/>
      <c r="D923" s="95"/>
      <c r="E923" s="95"/>
      <c r="F923" s="95"/>
      <c r="G923" s="257"/>
    </row>
    <row r="924" spans="1:7" ht="15.75">
      <c r="A924" s="126"/>
      <c r="B924" s="256"/>
      <c r="C924" s="95"/>
      <c r="D924" s="95"/>
      <c r="E924" s="95"/>
      <c r="F924" s="95"/>
      <c r="G924" s="257"/>
    </row>
    <row r="925" spans="1:7" ht="15.75">
      <c r="A925" s="126"/>
      <c r="B925" s="256"/>
      <c r="C925" s="95"/>
      <c r="D925" s="95"/>
      <c r="E925" s="95"/>
      <c r="F925" s="95"/>
      <c r="G925" s="257"/>
    </row>
    <row r="926" spans="1:7" ht="15.75">
      <c r="A926" s="126"/>
      <c r="B926" s="256"/>
      <c r="C926" s="95"/>
      <c r="D926" s="95"/>
      <c r="E926" s="95"/>
      <c r="F926" s="95"/>
      <c r="G926" s="257"/>
    </row>
    <row r="927" spans="1:7" ht="15.75">
      <c r="A927" s="126"/>
      <c r="B927" s="256"/>
      <c r="C927" s="95"/>
      <c r="D927" s="95"/>
      <c r="E927" s="95"/>
      <c r="F927" s="95"/>
      <c r="G927" s="257"/>
    </row>
    <row r="928" spans="1:7" ht="15.75">
      <c r="A928" s="126"/>
      <c r="B928" s="256"/>
      <c r="C928" s="95"/>
      <c r="D928" s="95"/>
      <c r="E928" s="95"/>
      <c r="F928" s="95"/>
      <c r="G928" s="257"/>
    </row>
    <row r="929" spans="1:7" ht="15.75">
      <c r="A929" s="126"/>
      <c r="B929" s="256"/>
      <c r="C929" s="95"/>
      <c r="D929" s="95"/>
      <c r="E929" s="95"/>
      <c r="F929" s="95"/>
      <c r="G929" s="257"/>
    </row>
    <row r="930" spans="1:7" ht="15.75">
      <c r="A930" s="126"/>
      <c r="B930" s="256"/>
      <c r="C930" s="95"/>
      <c r="D930" s="95"/>
      <c r="E930" s="95"/>
      <c r="F930" s="95"/>
      <c r="G930" s="257"/>
    </row>
    <row r="931" spans="1:7" ht="15.75">
      <c r="A931" s="126"/>
      <c r="B931" s="256"/>
      <c r="C931" s="95"/>
      <c r="D931" s="95"/>
      <c r="E931" s="95"/>
      <c r="F931" s="95"/>
      <c r="G931" s="257"/>
    </row>
    <row r="932" spans="1:7" ht="15.75">
      <c r="A932" s="126"/>
      <c r="B932" s="256"/>
      <c r="C932" s="95"/>
      <c r="D932" s="95"/>
      <c r="E932" s="95"/>
      <c r="F932" s="95"/>
      <c r="G932" s="257"/>
    </row>
    <row r="933" spans="1:7" ht="15.75">
      <c r="A933" s="126"/>
      <c r="B933" s="256"/>
      <c r="C933" s="95"/>
      <c r="D933" s="95"/>
      <c r="E933" s="95"/>
      <c r="F933" s="95"/>
      <c r="G933" s="257"/>
    </row>
    <row r="934" spans="1:7" ht="15.75">
      <c r="A934" s="126"/>
      <c r="B934" s="256"/>
      <c r="C934" s="95"/>
      <c r="D934" s="95"/>
      <c r="E934" s="95"/>
      <c r="F934" s="95"/>
      <c r="G934" s="257"/>
    </row>
    <row r="935" spans="1:7" ht="15.75">
      <c r="A935" s="126"/>
      <c r="B935" s="256"/>
      <c r="C935" s="95"/>
      <c r="D935" s="95"/>
      <c r="E935" s="95"/>
      <c r="F935" s="95"/>
      <c r="G935" s="257"/>
    </row>
    <row r="936" spans="1:7" ht="15.75">
      <c r="A936" s="126"/>
      <c r="B936" s="256"/>
      <c r="C936" s="95"/>
      <c r="D936" s="95"/>
      <c r="E936" s="95"/>
      <c r="F936" s="95"/>
      <c r="G936" s="257"/>
    </row>
    <row r="937" spans="1:7" ht="15.75">
      <c r="A937" s="126"/>
      <c r="B937" s="256"/>
      <c r="C937" s="95"/>
      <c r="D937" s="95"/>
      <c r="E937" s="95"/>
      <c r="F937" s="95"/>
      <c r="G937" s="257"/>
    </row>
    <row r="938" spans="1:7" ht="15.75">
      <c r="A938" s="126"/>
      <c r="B938" s="256"/>
      <c r="C938" s="95"/>
      <c r="D938" s="95"/>
      <c r="E938" s="95"/>
      <c r="F938" s="95"/>
      <c r="G938" s="257"/>
    </row>
    <row r="939" spans="1:7" ht="15.75">
      <c r="A939" s="126"/>
      <c r="B939" s="256"/>
      <c r="C939" s="95"/>
      <c r="D939" s="95"/>
      <c r="E939" s="95"/>
      <c r="F939" s="95"/>
      <c r="G939" s="257"/>
    </row>
    <row r="940" spans="1:7" ht="15.75">
      <c r="A940" s="126"/>
      <c r="B940" s="256"/>
      <c r="C940" s="95"/>
      <c r="D940" s="95"/>
      <c r="E940" s="95"/>
      <c r="F940" s="95"/>
      <c r="G940" s="257"/>
    </row>
    <row r="941" spans="1:7" ht="15.75">
      <c r="A941" s="126"/>
      <c r="B941" s="256"/>
      <c r="C941" s="95"/>
      <c r="D941" s="95"/>
      <c r="E941" s="95"/>
      <c r="F941" s="95"/>
      <c r="G941" s="257"/>
    </row>
    <row r="942" spans="1:7" ht="15.75">
      <c r="A942" s="126"/>
      <c r="B942" s="256"/>
      <c r="C942" s="95"/>
      <c r="D942" s="95"/>
      <c r="E942" s="95"/>
      <c r="F942" s="95"/>
      <c r="G942" s="257"/>
    </row>
    <row r="943" spans="1:7" ht="15.75">
      <c r="A943" s="126"/>
      <c r="B943" s="256"/>
      <c r="C943" s="95"/>
      <c r="D943" s="95"/>
      <c r="E943" s="95"/>
      <c r="F943" s="95"/>
      <c r="G943" s="257"/>
    </row>
    <row r="944" spans="1:7" ht="15.75">
      <c r="A944" s="126"/>
      <c r="B944" s="256"/>
      <c r="C944" s="95"/>
      <c r="D944" s="95"/>
      <c r="E944" s="95"/>
      <c r="F944" s="95"/>
      <c r="G944" s="257"/>
    </row>
    <row r="945" spans="1:7" ht="15.75">
      <c r="A945" s="126"/>
      <c r="B945" s="256"/>
      <c r="C945" s="95"/>
      <c r="D945" s="95"/>
      <c r="E945" s="95"/>
      <c r="F945" s="95"/>
      <c r="G945" s="257"/>
    </row>
    <row r="946" spans="1:7" ht="15.75">
      <c r="A946" s="126"/>
      <c r="B946" s="256"/>
      <c r="C946" s="95"/>
      <c r="D946" s="95"/>
      <c r="E946" s="95"/>
      <c r="F946" s="95"/>
      <c r="G946" s="257"/>
    </row>
    <row r="947" spans="1:7" ht="15.75">
      <c r="A947" s="126"/>
      <c r="B947" s="256"/>
      <c r="C947" s="95"/>
      <c r="D947" s="95"/>
      <c r="E947" s="95"/>
      <c r="F947" s="95"/>
      <c r="G947" s="257"/>
    </row>
    <row r="948" spans="1:7" ht="15.75">
      <c r="A948" s="126"/>
      <c r="B948" s="256"/>
      <c r="C948" s="95"/>
      <c r="D948" s="95"/>
      <c r="E948" s="95"/>
      <c r="F948" s="95"/>
      <c r="G948" s="257"/>
    </row>
    <row r="949" spans="1:7" ht="15.75">
      <c r="A949" s="126"/>
      <c r="B949" s="256"/>
      <c r="C949" s="95"/>
      <c r="D949" s="95"/>
      <c r="E949" s="95"/>
      <c r="F949" s="95"/>
      <c r="G949" s="257"/>
    </row>
    <row r="950" spans="1:7" ht="15.75">
      <c r="A950" s="126"/>
      <c r="B950" s="256"/>
      <c r="C950" s="95"/>
      <c r="D950" s="95"/>
      <c r="E950" s="95"/>
      <c r="F950" s="95"/>
      <c r="G950" s="257"/>
    </row>
    <row r="951" spans="1:7" ht="15.75">
      <c r="A951" s="126"/>
      <c r="B951" s="256"/>
      <c r="C951" s="95"/>
      <c r="D951" s="95"/>
      <c r="E951" s="95"/>
      <c r="F951" s="95"/>
      <c r="G951" s="257"/>
    </row>
    <row r="952" spans="1:7" ht="15.75">
      <c r="A952" s="126"/>
      <c r="B952" s="256"/>
      <c r="C952" s="95"/>
      <c r="D952" s="95"/>
      <c r="E952" s="95"/>
      <c r="F952" s="95"/>
      <c r="G952" s="257"/>
    </row>
    <row r="953" spans="1:7" ht="15.75">
      <c r="A953" s="126"/>
      <c r="B953" s="256"/>
      <c r="C953" s="95"/>
      <c r="D953" s="95"/>
      <c r="E953" s="95"/>
      <c r="F953" s="95"/>
      <c r="G953" s="257"/>
    </row>
    <row r="954" spans="1:7" ht="15.75">
      <c r="A954" s="126"/>
      <c r="B954" s="256"/>
      <c r="C954" s="95"/>
      <c r="D954" s="95"/>
      <c r="E954" s="95"/>
      <c r="F954" s="95"/>
      <c r="G954" s="257"/>
    </row>
    <row r="955" spans="1:7" ht="15.75">
      <c r="A955" s="126"/>
      <c r="B955" s="256"/>
      <c r="C955" s="95"/>
      <c r="D955" s="95"/>
      <c r="E955" s="95"/>
      <c r="F955" s="95"/>
      <c r="G955" s="257"/>
    </row>
    <row r="956" spans="1:7" ht="15.75">
      <c r="A956" s="126"/>
      <c r="B956" s="256"/>
      <c r="C956" s="95"/>
      <c r="D956" s="95"/>
      <c r="E956" s="95"/>
      <c r="F956" s="95"/>
      <c r="G956" s="257"/>
    </row>
    <row r="957" spans="1:7" ht="15.75">
      <c r="A957" s="126"/>
      <c r="B957" s="256"/>
      <c r="C957" s="95"/>
      <c r="D957" s="95"/>
      <c r="E957" s="95"/>
      <c r="F957" s="95"/>
      <c r="G957" s="257"/>
    </row>
    <row r="958" spans="1:7" ht="15.75">
      <c r="A958" s="126"/>
      <c r="B958" s="256"/>
      <c r="C958" s="95"/>
      <c r="D958" s="95"/>
      <c r="E958" s="95"/>
      <c r="F958" s="95"/>
      <c r="G958" s="257"/>
    </row>
    <row r="959" spans="1:7" ht="15.75">
      <c r="A959" s="126"/>
      <c r="B959" s="256"/>
      <c r="C959" s="95"/>
      <c r="D959" s="95"/>
      <c r="E959" s="95"/>
      <c r="F959" s="95"/>
      <c r="G959" s="257"/>
    </row>
    <row r="960" spans="1:7" ht="15.75">
      <c r="A960" s="126"/>
      <c r="B960" s="256"/>
      <c r="C960" s="95"/>
      <c r="D960" s="95"/>
      <c r="E960" s="95"/>
      <c r="F960" s="95"/>
      <c r="G960" s="257"/>
    </row>
    <row r="961" spans="1:7" ht="15.75">
      <c r="A961" s="126"/>
      <c r="B961" s="256"/>
      <c r="C961" s="95"/>
      <c r="D961" s="95"/>
      <c r="E961" s="95"/>
      <c r="F961" s="95"/>
      <c r="G961" s="257"/>
    </row>
    <row r="962" spans="1:7" ht="15.75">
      <c r="A962" s="126"/>
      <c r="B962" s="256"/>
      <c r="C962" s="95"/>
      <c r="D962" s="95"/>
      <c r="E962" s="95"/>
      <c r="F962" s="95"/>
      <c r="G962" s="257"/>
    </row>
    <row r="963" spans="1:7" ht="15.75">
      <c r="A963" s="126"/>
      <c r="B963" s="256"/>
      <c r="C963" s="95"/>
      <c r="D963" s="95"/>
      <c r="E963" s="95"/>
      <c r="F963" s="95"/>
      <c r="G963" s="257"/>
    </row>
    <row r="964" spans="1:7" ht="15.75">
      <c r="A964" s="126"/>
      <c r="B964" s="256"/>
      <c r="C964" s="95"/>
      <c r="D964" s="95"/>
      <c r="E964" s="95"/>
      <c r="F964" s="95"/>
      <c r="G964" s="257"/>
    </row>
    <row r="965" spans="1:7" ht="15.75">
      <c r="A965" s="126"/>
      <c r="B965" s="256"/>
      <c r="C965" s="95"/>
      <c r="D965" s="95"/>
      <c r="E965" s="95"/>
      <c r="F965" s="95"/>
      <c r="G965" s="257"/>
    </row>
    <row r="966" spans="1:7" ht="15.75">
      <c r="A966" s="126"/>
      <c r="B966" s="256"/>
      <c r="C966" s="95"/>
      <c r="D966" s="95"/>
      <c r="E966" s="95"/>
      <c r="F966" s="95"/>
      <c r="G966" s="257"/>
    </row>
    <row r="967" spans="1:7" ht="15.75">
      <c r="A967" s="126"/>
      <c r="B967" s="256"/>
      <c r="C967" s="95"/>
      <c r="D967" s="95"/>
      <c r="E967" s="95"/>
      <c r="F967" s="95"/>
      <c r="G967" s="257"/>
    </row>
    <row r="968" spans="1:7" ht="15.75">
      <c r="A968" s="126"/>
      <c r="B968" s="256"/>
      <c r="C968" s="95"/>
      <c r="D968" s="95"/>
      <c r="E968" s="95"/>
      <c r="F968" s="95"/>
      <c r="G968" s="257"/>
    </row>
    <row r="969" spans="1:7" ht="15.75">
      <c r="A969" s="126"/>
      <c r="B969" s="256"/>
      <c r="C969" s="95"/>
      <c r="D969" s="95"/>
      <c r="E969" s="95"/>
      <c r="F969" s="95"/>
      <c r="G969" s="257"/>
    </row>
    <row r="970" spans="1:7" ht="15.75">
      <c r="A970" s="126"/>
      <c r="B970" s="256"/>
      <c r="C970" s="95"/>
      <c r="D970" s="95"/>
      <c r="E970" s="95"/>
      <c r="F970" s="95"/>
      <c r="G970" s="257"/>
    </row>
    <row r="971" spans="1:7" ht="15.75">
      <c r="A971" s="126"/>
      <c r="B971" s="256"/>
      <c r="C971" s="95"/>
      <c r="D971" s="95"/>
      <c r="E971" s="95"/>
      <c r="F971" s="95"/>
      <c r="G971" s="257"/>
    </row>
    <row r="972" spans="1:7" ht="15.75">
      <c r="A972" s="126"/>
      <c r="B972" s="256"/>
      <c r="C972" s="95"/>
      <c r="D972" s="95"/>
      <c r="E972" s="95"/>
      <c r="F972" s="95"/>
      <c r="G972" s="257"/>
    </row>
    <row r="973" spans="1:7" ht="15.75">
      <c r="A973" s="126"/>
      <c r="B973" s="256"/>
      <c r="C973" s="95"/>
      <c r="D973" s="95"/>
      <c r="E973" s="95"/>
      <c r="F973" s="95"/>
      <c r="G973" s="257"/>
    </row>
    <row r="974" spans="1:7" ht="15.75">
      <c r="A974" s="126"/>
      <c r="B974" s="256"/>
      <c r="C974" s="95"/>
      <c r="D974" s="95"/>
      <c r="E974" s="95"/>
      <c r="F974" s="95"/>
      <c r="G974" s="257"/>
    </row>
    <row r="975" spans="1:7" ht="15.75">
      <c r="A975" s="126"/>
      <c r="B975" s="256"/>
      <c r="C975" s="95"/>
      <c r="D975" s="95"/>
      <c r="E975" s="95"/>
      <c r="F975" s="95"/>
      <c r="G975" s="257"/>
    </row>
    <row r="976" spans="1:7" ht="15.75">
      <c r="A976" s="126"/>
      <c r="B976" s="256"/>
      <c r="C976" s="95"/>
      <c r="D976" s="95"/>
      <c r="E976" s="95"/>
      <c r="F976" s="95"/>
      <c r="G976" s="257"/>
    </row>
    <row r="977" spans="1:7" ht="15.75">
      <c r="A977" s="126"/>
      <c r="B977" s="256"/>
      <c r="C977" s="95"/>
      <c r="D977" s="95"/>
      <c r="E977" s="95"/>
      <c r="F977" s="95"/>
      <c r="G977" s="257"/>
    </row>
    <row r="978" spans="1:7" ht="15.75">
      <c r="A978" s="126"/>
      <c r="B978" s="256"/>
      <c r="C978" s="95"/>
      <c r="D978" s="95"/>
      <c r="E978" s="95"/>
      <c r="F978" s="95"/>
      <c r="G978" s="257"/>
    </row>
    <row r="979" spans="1:7" ht="15.75">
      <c r="A979" s="126"/>
      <c r="B979" s="256"/>
      <c r="C979" s="95"/>
      <c r="D979" s="95"/>
      <c r="E979" s="95"/>
      <c r="F979" s="95"/>
      <c r="G979" s="257"/>
    </row>
    <row r="980" spans="1:7" ht="15.75">
      <c r="A980" s="126"/>
      <c r="B980" s="256"/>
      <c r="C980" s="95"/>
      <c r="D980" s="95"/>
      <c r="E980" s="95"/>
      <c r="F980" s="95"/>
      <c r="G980" s="257"/>
    </row>
    <row r="981" spans="1:7" ht="15.75">
      <c r="A981" s="126"/>
      <c r="B981" s="256"/>
      <c r="C981" s="95"/>
      <c r="D981" s="95"/>
      <c r="E981" s="95"/>
      <c r="F981" s="95"/>
      <c r="G981" s="257"/>
    </row>
    <row r="982" spans="1:7" ht="15.75">
      <c r="A982" s="126"/>
      <c r="B982" s="256"/>
      <c r="C982" s="95"/>
      <c r="D982" s="95"/>
      <c r="E982" s="95"/>
      <c r="F982" s="95"/>
      <c r="G982" s="257"/>
    </row>
    <row r="983" spans="1:7" ht="15.75">
      <c r="A983" s="126"/>
      <c r="B983" s="256"/>
      <c r="C983" s="95"/>
      <c r="D983" s="95"/>
      <c r="E983" s="95"/>
      <c r="F983" s="95"/>
      <c r="G983" s="257"/>
    </row>
    <row r="984" spans="1:7" ht="15.75">
      <c r="A984" s="126"/>
      <c r="B984" s="256"/>
      <c r="C984" s="95"/>
      <c r="D984" s="95"/>
      <c r="E984" s="95"/>
      <c r="F984" s="95"/>
      <c r="G984" s="257"/>
    </row>
    <row r="985" spans="1:7" ht="15.75">
      <c r="A985" s="126"/>
      <c r="B985" s="256"/>
      <c r="C985" s="95"/>
      <c r="D985" s="95"/>
      <c r="E985" s="95"/>
      <c r="F985" s="95"/>
      <c r="G985" s="257"/>
    </row>
    <row r="986" spans="1:7" ht="15.75">
      <c r="A986" s="126"/>
      <c r="B986" s="256"/>
      <c r="C986" s="95"/>
      <c r="D986" s="95"/>
      <c r="E986" s="95"/>
      <c r="F986" s="95"/>
      <c r="G986" s="257"/>
    </row>
    <row r="987" spans="1:7" ht="15.75">
      <c r="A987" s="126"/>
      <c r="B987" s="256"/>
      <c r="C987" s="95"/>
      <c r="D987" s="95"/>
      <c r="E987" s="95"/>
      <c r="F987" s="95"/>
      <c r="G987" s="257"/>
    </row>
    <row r="988" spans="1:7" ht="15.75">
      <c r="A988" s="126"/>
      <c r="B988" s="256"/>
      <c r="C988" s="95"/>
      <c r="D988" s="95"/>
      <c r="E988" s="95"/>
      <c r="F988" s="95"/>
      <c r="G988" s="257"/>
    </row>
    <row r="989" spans="1:7" ht="15.75">
      <c r="A989" s="126"/>
      <c r="B989" s="256"/>
      <c r="C989" s="95"/>
      <c r="D989" s="95"/>
      <c r="E989" s="95"/>
      <c r="F989" s="95"/>
      <c r="G989" s="257"/>
    </row>
    <row r="990" spans="1:7" ht="15.75">
      <c r="A990" s="126"/>
      <c r="B990" s="256"/>
      <c r="C990" s="95"/>
      <c r="D990" s="95"/>
      <c r="E990" s="95"/>
      <c r="F990" s="95"/>
      <c r="G990" s="257"/>
    </row>
    <row r="991" spans="1:7" ht="15.75">
      <c r="A991" s="126"/>
      <c r="B991" s="256"/>
      <c r="C991" s="95"/>
      <c r="D991" s="95"/>
      <c r="E991" s="95"/>
      <c r="F991" s="95"/>
      <c r="G991" s="257"/>
    </row>
    <row r="992" spans="1:7" ht="15.75">
      <c r="A992" s="126"/>
      <c r="B992" s="256"/>
      <c r="C992" s="95"/>
      <c r="D992" s="95"/>
      <c r="E992" s="95"/>
      <c r="F992" s="95"/>
      <c r="G992" s="257"/>
    </row>
    <row r="993" spans="1:7" ht="15.75">
      <c r="A993" s="126"/>
      <c r="B993" s="256"/>
      <c r="C993" s="95"/>
      <c r="D993" s="95"/>
      <c r="E993" s="95"/>
      <c r="F993" s="95"/>
      <c r="G993" s="257"/>
    </row>
    <row r="994" spans="1:7" ht="15.75">
      <c r="A994" s="126"/>
      <c r="B994" s="256"/>
      <c r="C994" s="95"/>
      <c r="D994" s="95"/>
      <c r="E994" s="95"/>
      <c r="F994" s="95"/>
      <c r="G994" s="257"/>
    </row>
    <row r="995" spans="1:7" ht="15.75">
      <c r="A995" s="126"/>
      <c r="B995" s="256"/>
      <c r="C995" s="95"/>
      <c r="D995" s="95"/>
      <c r="E995" s="95"/>
      <c r="F995" s="95"/>
      <c r="G995" s="257"/>
    </row>
    <row r="996" spans="1:7" ht="15.75">
      <c r="A996" s="126"/>
      <c r="B996" s="256"/>
      <c r="C996" s="95"/>
      <c r="D996" s="95"/>
      <c r="E996" s="95"/>
      <c r="F996" s="95"/>
      <c r="G996" s="257"/>
    </row>
    <row r="997" spans="1:7" ht="15.75">
      <c r="A997" s="126"/>
      <c r="B997" s="256"/>
      <c r="C997" s="95"/>
      <c r="D997" s="95"/>
      <c r="E997" s="95"/>
      <c r="F997" s="95"/>
      <c r="G997" s="257"/>
    </row>
    <row r="998" spans="1:7" ht="15.75">
      <c r="A998" s="126"/>
      <c r="B998" s="256"/>
      <c r="C998" s="95"/>
      <c r="D998" s="95"/>
      <c r="E998" s="95"/>
      <c r="F998" s="95"/>
      <c r="G998" s="257"/>
    </row>
    <row r="999" spans="1:7" ht="15.75">
      <c r="A999" s="126"/>
      <c r="B999" s="256"/>
      <c r="C999" s="95"/>
      <c r="D999" s="95"/>
      <c r="E999" s="95"/>
      <c r="F999" s="95"/>
      <c r="G999" s="257"/>
    </row>
    <row r="1000" spans="1:7" ht="15.75">
      <c r="A1000" s="126"/>
      <c r="B1000" s="256"/>
      <c r="C1000" s="95"/>
      <c r="D1000" s="95"/>
      <c r="E1000" s="95"/>
      <c r="F1000" s="95"/>
      <c r="G1000" s="257"/>
    </row>
    <row r="1001" spans="1:7" ht="15.75">
      <c r="A1001" s="126"/>
      <c r="B1001" s="256"/>
      <c r="C1001" s="95"/>
      <c r="D1001" s="95"/>
      <c r="E1001" s="95"/>
      <c r="F1001" s="95"/>
      <c r="G1001" s="257"/>
    </row>
    <row r="1002" spans="1:7" ht="15.75">
      <c r="A1002" s="126"/>
      <c r="B1002" s="256"/>
      <c r="C1002" s="95"/>
      <c r="D1002" s="95"/>
      <c r="E1002" s="95"/>
      <c r="F1002" s="95"/>
      <c r="G1002" s="257"/>
    </row>
    <row r="1003" spans="1:7" ht="15.75">
      <c r="A1003" s="126"/>
      <c r="B1003" s="256"/>
      <c r="C1003" s="95"/>
      <c r="D1003" s="95"/>
      <c r="E1003" s="95"/>
      <c r="F1003" s="95"/>
      <c r="G1003" s="257"/>
    </row>
    <row r="1004" spans="1:7" ht="15.75">
      <c r="A1004" s="126"/>
      <c r="B1004" s="256"/>
      <c r="C1004" s="95"/>
      <c r="D1004" s="95"/>
      <c r="E1004" s="95"/>
      <c r="F1004" s="95"/>
      <c r="G1004" s="257"/>
    </row>
    <row r="1005" spans="1:7" ht="15.75">
      <c r="A1005" s="126"/>
      <c r="B1005" s="256"/>
      <c r="C1005" s="95"/>
      <c r="D1005" s="95"/>
      <c r="E1005" s="95"/>
      <c r="F1005" s="95"/>
      <c r="G1005" s="257"/>
    </row>
    <row r="1006" spans="1:7" ht="15.75">
      <c r="A1006" s="126"/>
      <c r="B1006" s="256"/>
      <c r="C1006" s="95"/>
      <c r="D1006" s="95"/>
      <c r="E1006" s="95"/>
      <c r="F1006" s="95"/>
      <c r="G1006" s="257"/>
    </row>
    <row r="1007" spans="1:7" ht="15.75">
      <c r="A1007" s="126"/>
      <c r="B1007" s="256"/>
      <c r="C1007" s="95"/>
      <c r="D1007" s="95"/>
      <c r="E1007" s="95"/>
      <c r="F1007" s="95"/>
      <c r="G1007" s="257"/>
    </row>
    <row r="1008" spans="1:7" ht="15.75">
      <c r="A1008" s="126"/>
      <c r="B1008" s="256"/>
      <c r="C1008" s="95"/>
      <c r="D1008" s="95"/>
      <c r="E1008" s="95"/>
      <c r="F1008" s="95"/>
      <c r="G1008" s="257"/>
    </row>
    <row r="1009" spans="1:7" ht="15.75">
      <c r="A1009" s="126"/>
      <c r="B1009" s="256"/>
      <c r="C1009" s="95"/>
      <c r="D1009" s="95"/>
      <c r="E1009" s="95"/>
      <c r="F1009" s="95"/>
      <c r="G1009" s="257"/>
    </row>
    <row r="1010" spans="1:7" ht="15.75">
      <c r="A1010" s="126"/>
      <c r="B1010" s="256"/>
      <c r="C1010" s="95"/>
      <c r="D1010" s="95"/>
      <c r="E1010" s="95"/>
      <c r="F1010" s="95"/>
      <c r="G1010" s="257"/>
    </row>
    <row r="1011" spans="1:7" ht="15.75">
      <c r="A1011" s="126"/>
      <c r="B1011" s="256"/>
      <c r="C1011" s="95"/>
      <c r="D1011" s="95"/>
      <c r="E1011" s="95"/>
      <c r="F1011" s="95"/>
      <c r="G1011" s="257"/>
    </row>
    <row r="1012" spans="1:7" ht="15.75">
      <c r="A1012" s="126"/>
      <c r="B1012" s="256"/>
      <c r="C1012" s="95"/>
      <c r="D1012" s="95"/>
      <c r="E1012" s="95"/>
      <c r="F1012" s="95"/>
      <c r="G1012" s="257"/>
    </row>
    <row r="1013" spans="1:7" ht="15.75">
      <c r="A1013" s="126"/>
      <c r="B1013" s="256"/>
      <c r="C1013" s="95"/>
      <c r="D1013" s="95"/>
      <c r="E1013" s="95"/>
      <c r="F1013" s="95"/>
      <c r="G1013" s="257"/>
    </row>
    <row r="1014" spans="1:7" ht="15.75">
      <c r="A1014" s="126"/>
      <c r="B1014" s="256"/>
      <c r="C1014" s="95"/>
      <c r="D1014" s="95"/>
      <c r="E1014" s="95"/>
      <c r="F1014" s="95"/>
      <c r="G1014" s="257"/>
    </row>
    <row r="1015" spans="1:7" ht="15.75">
      <c r="A1015" s="126"/>
      <c r="B1015" s="256"/>
      <c r="C1015" s="95"/>
      <c r="D1015" s="95"/>
      <c r="E1015" s="95"/>
      <c r="F1015" s="95"/>
      <c r="G1015" s="257"/>
    </row>
    <row r="1016" spans="1:7" ht="15.75">
      <c r="A1016" s="126"/>
      <c r="B1016" s="256"/>
      <c r="C1016" s="95"/>
      <c r="D1016" s="95"/>
      <c r="E1016" s="95"/>
      <c r="F1016" s="95"/>
      <c r="G1016" s="257"/>
    </row>
    <row r="1017" spans="1:7" ht="15.75">
      <c r="A1017" s="126"/>
      <c r="B1017" s="256"/>
      <c r="C1017" s="95"/>
      <c r="D1017" s="95"/>
      <c r="E1017" s="95"/>
      <c r="F1017" s="95"/>
      <c r="G1017" s="257"/>
    </row>
    <row r="1018" spans="1:7" ht="15.75">
      <c r="A1018" s="126"/>
      <c r="B1018" s="256"/>
      <c r="C1018" s="95"/>
      <c r="D1018" s="95"/>
      <c r="E1018" s="95"/>
      <c r="F1018" s="95"/>
      <c r="G1018" s="257"/>
    </row>
    <row r="1019" spans="1:7" ht="15.75">
      <c r="A1019" s="126"/>
      <c r="B1019" s="256"/>
      <c r="C1019" s="95"/>
      <c r="D1019" s="95"/>
      <c r="E1019" s="95"/>
      <c r="F1019" s="95"/>
      <c r="G1019" s="257"/>
    </row>
    <row r="1020" spans="1:7" ht="15.75">
      <c r="A1020" s="126"/>
      <c r="B1020" s="256"/>
      <c r="C1020" s="95"/>
      <c r="D1020" s="95"/>
      <c r="E1020" s="95"/>
      <c r="F1020" s="95"/>
      <c r="G1020" s="257"/>
    </row>
    <row r="1021" spans="1:7" ht="15.75">
      <c r="A1021" s="126"/>
      <c r="B1021" s="256"/>
      <c r="C1021" s="95"/>
      <c r="D1021" s="95"/>
      <c r="E1021" s="95"/>
      <c r="F1021" s="95"/>
      <c r="G1021" s="257"/>
    </row>
    <row r="1022" spans="1:7" ht="15.75">
      <c r="A1022" s="126"/>
      <c r="B1022" s="256"/>
      <c r="C1022" s="95"/>
      <c r="D1022" s="95"/>
      <c r="E1022" s="95"/>
      <c r="F1022" s="95"/>
      <c r="G1022" s="257"/>
    </row>
    <row r="1023" spans="1:7" ht="15.75">
      <c r="A1023" s="126"/>
      <c r="B1023" s="256"/>
      <c r="C1023" s="95"/>
      <c r="D1023" s="95"/>
      <c r="E1023" s="95"/>
      <c r="F1023" s="95"/>
      <c r="G1023" s="257"/>
    </row>
    <row r="1024" spans="1:7" ht="15.75">
      <c r="A1024" s="126"/>
      <c r="B1024" s="256"/>
      <c r="C1024" s="95"/>
      <c r="D1024" s="95"/>
      <c r="E1024" s="95"/>
      <c r="F1024" s="95"/>
      <c r="G1024" s="257"/>
    </row>
    <row r="1025" spans="1:7" ht="15.75">
      <c r="A1025" s="126"/>
      <c r="B1025" s="256"/>
      <c r="C1025" s="95"/>
      <c r="D1025" s="95"/>
      <c r="E1025" s="95"/>
      <c r="F1025" s="95"/>
      <c r="G1025" s="257"/>
    </row>
    <row r="1026" spans="1:7" ht="15.75">
      <c r="A1026" s="126"/>
      <c r="B1026" s="256"/>
      <c r="C1026" s="95"/>
      <c r="D1026" s="95"/>
      <c r="E1026" s="95"/>
      <c r="F1026" s="95"/>
      <c r="G1026" s="257"/>
    </row>
    <row r="1027" spans="1:7" ht="15.75">
      <c r="A1027" s="126"/>
      <c r="B1027" s="256"/>
      <c r="C1027" s="95"/>
      <c r="D1027" s="95"/>
      <c r="E1027" s="95"/>
      <c r="F1027" s="95"/>
      <c r="G1027" s="257"/>
    </row>
    <row r="1028" spans="1:7" ht="15.75">
      <c r="A1028" s="126"/>
      <c r="B1028" s="256"/>
      <c r="C1028" s="95"/>
      <c r="D1028" s="95"/>
      <c r="E1028" s="95"/>
      <c r="F1028" s="95"/>
      <c r="G1028" s="257"/>
    </row>
    <row r="1029" spans="1:7" ht="15.75">
      <c r="A1029" s="126"/>
      <c r="B1029" s="256"/>
      <c r="C1029" s="95"/>
      <c r="D1029" s="95"/>
      <c r="E1029" s="95"/>
      <c r="F1029" s="95"/>
      <c r="G1029" s="257"/>
    </row>
    <row r="1030" spans="1:7" ht="15.75">
      <c r="A1030" s="126"/>
      <c r="B1030" s="256"/>
      <c r="C1030" s="95"/>
      <c r="D1030" s="95"/>
      <c r="E1030" s="95"/>
      <c r="F1030" s="95"/>
      <c r="G1030" s="257"/>
    </row>
    <row r="1031" spans="1:7" ht="15.75">
      <c r="A1031" s="126"/>
      <c r="B1031" s="256"/>
      <c r="C1031" s="95"/>
      <c r="D1031" s="95"/>
      <c r="E1031" s="95"/>
      <c r="F1031" s="95"/>
      <c r="G1031" s="257"/>
    </row>
    <row r="1032" spans="1:7" ht="15.75">
      <c r="A1032" s="126"/>
      <c r="B1032" s="256"/>
      <c r="C1032" s="95"/>
      <c r="D1032" s="95"/>
      <c r="E1032" s="95"/>
      <c r="F1032" s="95"/>
      <c r="G1032" s="257"/>
    </row>
    <row r="1033" spans="1:7" ht="15.75">
      <c r="A1033" s="126"/>
      <c r="B1033" s="256"/>
      <c r="C1033" s="95"/>
      <c r="D1033" s="95"/>
      <c r="E1033" s="95"/>
      <c r="F1033" s="95"/>
      <c r="G1033" s="257"/>
    </row>
    <row r="1034" spans="1:7" ht="15.75">
      <c r="A1034" s="126"/>
      <c r="B1034" s="256"/>
      <c r="C1034" s="95"/>
      <c r="D1034" s="95"/>
      <c r="E1034" s="95"/>
      <c r="F1034" s="95"/>
      <c r="G1034" s="257"/>
    </row>
    <row r="1035" spans="1:7" ht="15.75">
      <c r="A1035" s="126"/>
      <c r="B1035" s="256"/>
      <c r="C1035" s="95"/>
      <c r="D1035" s="95"/>
      <c r="E1035" s="95"/>
      <c r="F1035" s="95"/>
      <c r="G1035" s="257"/>
    </row>
    <row r="1036" spans="1:7" ht="15.75">
      <c r="A1036" s="126"/>
      <c r="B1036" s="256"/>
      <c r="C1036" s="95"/>
      <c r="D1036" s="95"/>
      <c r="E1036" s="95"/>
      <c r="F1036" s="95"/>
      <c r="G1036" s="257"/>
    </row>
    <row r="1037" spans="1:7" ht="15.75">
      <c r="A1037" s="126"/>
      <c r="B1037" s="256"/>
      <c r="C1037" s="95"/>
      <c r="D1037" s="95"/>
      <c r="E1037" s="95"/>
      <c r="F1037" s="95"/>
      <c r="G1037" s="257"/>
    </row>
    <row r="1038" spans="1:7" ht="15.75">
      <c r="A1038" s="126"/>
      <c r="B1038" s="256"/>
      <c r="C1038" s="95"/>
      <c r="D1038" s="95"/>
      <c r="E1038" s="95"/>
      <c r="F1038" s="95"/>
      <c r="G1038" s="257"/>
    </row>
    <row r="1039" spans="1:7" ht="15.75">
      <c r="A1039" s="126"/>
      <c r="B1039" s="256"/>
      <c r="C1039" s="95"/>
      <c r="D1039" s="95"/>
      <c r="E1039" s="95"/>
      <c r="F1039" s="95"/>
      <c r="G1039" s="257"/>
    </row>
    <row r="1040" spans="1:7" ht="15.75">
      <c r="A1040" s="126"/>
      <c r="B1040" s="256"/>
      <c r="C1040" s="95"/>
      <c r="D1040" s="95"/>
      <c r="E1040" s="95"/>
      <c r="F1040" s="95"/>
      <c r="G1040" s="257"/>
    </row>
    <row r="1041" spans="1:7" ht="15.75">
      <c r="A1041" s="126"/>
      <c r="B1041" s="256"/>
      <c r="C1041" s="95"/>
      <c r="D1041" s="95"/>
      <c r="E1041" s="95"/>
      <c r="F1041" s="95"/>
      <c r="G1041" s="257"/>
    </row>
    <row r="1042" spans="1:7" ht="15.75">
      <c r="A1042" s="126"/>
      <c r="B1042" s="256"/>
      <c r="C1042" s="95"/>
      <c r="D1042" s="95"/>
      <c r="E1042" s="95"/>
      <c r="F1042" s="95"/>
      <c r="G1042" s="257"/>
    </row>
    <row r="1043" spans="1:7" ht="15.75">
      <c r="A1043" s="126"/>
      <c r="B1043" s="256"/>
      <c r="C1043" s="95"/>
      <c r="D1043" s="95"/>
      <c r="E1043" s="95"/>
      <c r="F1043" s="95"/>
      <c r="G1043" s="257"/>
    </row>
    <row r="1044" spans="1:7" ht="15.75">
      <c r="A1044" s="126"/>
      <c r="B1044" s="256"/>
      <c r="C1044" s="95"/>
      <c r="D1044" s="95"/>
      <c r="E1044" s="95"/>
      <c r="F1044" s="95"/>
      <c r="G1044" s="257"/>
    </row>
    <row r="1045" spans="1:7" ht="15.75">
      <c r="A1045" s="126"/>
      <c r="B1045" s="256"/>
      <c r="C1045" s="95"/>
      <c r="D1045" s="95"/>
      <c r="E1045" s="95"/>
      <c r="F1045" s="95"/>
      <c r="G1045" s="257"/>
    </row>
    <row r="1046" spans="1:7" ht="15.75">
      <c r="A1046" s="126"/>
      <c r="B1046" s="256"/>
      <c r="C1046" s="95"/>
      <c r="D1046" s="95"/>
      <c r="E1046" s="95"/>
      <c r="F1046" s="95"/>
      <c r="G1046" s="257"/>
    </row>
    <row r="1047" spans="1:7" ht="15.75">
      <c r="A1047" s="126"/>
      <c r="B1047" s="256"/>
      <c r="C1047" s="95"/>
      <c r="D1047" s="95"/>
      <c r="E1047" s="95"/>
      <c r="F1047" s="95"/>
      <c r="G1047" s="257"/>
    </row>
    <row r="1048" spans="1:7" ht="15.75">
      <c r="A1048" s="126"/>
      <c r="B1048" s="256"/>
      <c r="C1048" s="95"/>
      <c r="D1048" s="95"/>
      <c r="E1048" s="95"/>
      <c r="F1048" s="95"/>
      <c r="G1048" s="257"/>
    </row>
    <row r="1049" spans="1:7" ht="15.75">
      <c r="A1049" s="126"/>
      <c r="B1049" s="256"/>
      <c r="C1049" s="95"/>
      <c r="D1049" s="95"/>
      <c r="E1049" s="95"/>
      <c r="F1049" s="95"/>
      <c r="G1049" s="257"/>
    </row>
    <row r="1050" spans="1:7" ht="15.75">
      <c r="A1050" s="126"/>
      <c r="B1050" s="256"/>
      <c r="C1050" s="95"/>
      <c r="D1050" s="95"/>
      <c r="E1050" s="95"/>
      <c r="F1050" s="95"/>
      <c r="G1050" s="257"/>
    </row>
    <row r="1051" spans="1:7" ht="15.75">
      <c r="A1051" s="126"/>
      <c r="B1051" s="256"/>
      <c r="C1051" s="95"/>
      <c r="D1051" s="95"/>
      <c r="E1051" s="95"/>
      <c r="F1051" s="95"/>
      <c r="G1051" s="257"/>
    </row>
    <row r="1052" spans="1:7" ht="15.75">
      <c r="A1052" s="126"/>
      <c r="B1052" s="256"/>
      <c r="C1052" s="95"/>
      <c r="D1052" s="95"/>
      <c r="E1052" s="95"/>
      <c r="F1052" s="95"/>
      <c r="G1052" s="257"/>
    </row>
    <row r="1053" spans="1:7" ht="15.75">
      <c r="A1053" s="126"/>
      <c r="B1053" s="256"/>
      <c r="C1053" s="95"/>
      <c r="D1053" s="95"/>
      <c r="E1053" s="95"/>
      <c r="F1053" s="95"/>
      <c r="G1053" s="257"/>
    </row>
    <row r="1054" spans="1:7" ht="15.75">
      <c r="A1054" s="126"/>
      <c r="B1054" s="256"/>
      <c r="C1054" s="95"/>
      <c r="D1054" s="95"/>
      <c r="E1054" s="95"/>
      <c r="F1054" s="95"/>
      <c r="G1054" s="257"/>
    </row>
    <row r="1055" spans="1:7" ht="15.75">
      <c r="A1055" s="126"/>
      <c r="B1055" s="256"/>
      <c r="C1055" s="95"/>
      <c r="D1055" s="95"/>
      <c r="E1055" s="95"/>
      <c r="F1055" s="95"/>
      <c r="G1055" s="257"/>
    </row>
    <row r="1056" spans="1:7" ht="15.75">
      <c r="A1056" s="126"/>
      <c r="B1056" s="256"/>
      <c r="C1056" s="95"/>
      <c r="D1056" s="95"/>
      <c r="E1056" s="95"/>
      <c r="F1056" s="95"/>
      <c r="G1056" s="257"/>
    </row>
    <row r="1057" spans="1:7" ht="15.75">
      <c r="A1057" s="126"/>
      <c r="B1057" s="256"/>
      <c r="C1057" s="95"/>
      <c r="D1057" s="95"/>
      <c r="E1057" s="95"/>
      <c r="F1057" s="95"/>
      <c r="G1057" s="257"/>
    </row>
    <row r="1058" spans="1:7" ht="15.75">
      <c r="A1058" s="126"/>
      <c r="B1058" s="256"/>
      <c r="C1058" s="95"/>
      <c r="D1058" s="95"/>
      <c r="E1058" s="95"/>
      <c r="F1058" s="95"/>
      <c r="G1058" s="257"/>
    </row>
    <row r="1059" spans="1:7" ht="15.75">
      <c r="A1059" s="126"/>
      <c r="B1059" s="256"/>
      <c r="C1059" s="95"/>
      <c r="D1059" s="95"/>
      <c r="E1059" s="95"/>
      <c r="F1059" s="95"/>
      <c r="G1059" s="257"/>
    </row>
    <row r="1060" spans="1:7" ht="15.75">
      <c r="A1060" s="126"/>
      <c r="B1060" s="256"/>
      <c r="C1060" s="95"/>
      <c r="D1060" s="95"/>
      <c r="E1060" s="95"/>
      <c r="F1060" s="95"/>
      <c r="G1060" s="257"/>
    </row>
    <row r="1061" spans="1:7" ht="15.75">
      <c r="A1061" s="126"/>
      <c r="B1061" s="256"/>
      <c r="C1061" s="95"/>
      <c r="D1061" s="95"/>
      <c r="E1061" s="95"/>
      <c r="F1061" s="95"/>
      <c r="G1061" s="257"/>
    </row>
    <row r="1062" spans="1:7" ht="15.75">
      <c r="A1062" s="126"/>
      <c r="B1062" s="256"/>
      <c r="C1062" s="95"/>
      <c r="D1062" s="95"/>
      <c r="E1062" s="95"/>
      <c r="F1062" s="95"/>
      <c r="G1062" s="257"/>
    </row>
    <row r="1063" spans="1:7" ht="15.75">
      <c r="A1063" s="126"/>
      <c r="B1063" s="256"/>
      <c r="C1063" s="95"/>
      <c r="D1063" s="95"/>
      <c r="E1063" s="95"/>
      <c r="F1063" s="95"/>
      <c r="G1063" s="257"/>
    </row>
    <row r="1064" spans="1:7" ht="15.75">
      <c r="A1064" s="126"/>
      <c r="B1064" s="256"/>
      <c r="C1064" s="95"/>
      <c r="D1064" s="95"/>
      <c r="E1064" s="95"/>
      <c r="F1064" s="95"/>
      <c r="G1064" s="257"/>
    </row>
    <row r="1065" spans="1:7" ht="15.75">
      <c r="A1065" s="126"/>
      <c r="B1065" s="256"/>
      <c r="C1065" s="95"/>
      <c r="D1065" s="95"/>
      <c r="E1065" s="95"/>
      <c r="F1065" s="95"/>
      <c r="G1065" s="257"/>
    </row>
    <row r="1066" spans="1:7" ht="15.75">
      <c r="A1066" s="126"/>
      <c r="B1066" s="256"/>
      <c r="C1066" s="95"/>
      <c r="D1066" s="95"/>
      <c r="E1066" s="95"/>
      <c r="F1066" s="95"/>
      <c r="G1066" s="257"/>
    </row>
    <row r="1067" spans="1:7" ht="15.75">
      <c r="A1067" s="126"/>
      <c r="B1067" s="256"/>
      <c r="C1067" s="95"/>
      <c r="D1067" s="95"/>
      <c r="E1067" s="95"/>
      <c r="F1067" s="95"/>
      <c r="G1067" s="257"/>
    </row>
    <row r="1068" spans="1:7" ht="15.75">
      <c r="A1068" s="126"/>
      <c r="B1068" s="256"/>
      <c r="C1068" s="95"/>
      <c r="D1068" s="95"/>
      <c r="E1068" s="95"/>
      <c r="F1068" s="95"/>
      <c r="G1068" s="257"/>
    </row>
    <row r="1069" spans="1:7" ht="15.75">
      <c r="A1069" s="126"/>
      <c r="B1069" s="256"/>
      <c r="C1069" s="95"/>
      <c r="D1069" s="95"/>
      <c r="E1069" s="95"/>
      <c r="F1069" s="95"/>
      <c r="G1069" s="257"/>
    </row>
    <row r="1070" spans="1:7" ht="15.75">
      <c r="A1070" s="126"/>
      <c r="B1070" s="256"/>
      <c r="C1070" s="95"/>
      <c r="D1070" s="95"/>
      <c r="E1070" s="95"/>
      <c r="F1070" s="95"/>
      <c r="G1070" s="257"/>
    </row>
    <row r="1071" spans="1:7" ht="15.75">
      <c r="A1071" s="126"/>
      <c r="B1071" s="256"/>
      <c r="C1071" s="95"/>
      <c r="D1071" s="95"/>
      <c r="E1071" s="95"/>
      <c r="F1071" s="95"/>
      <c r="G1071" s="257"/>
    </row>
    <row r="1072" spans="1:7" ht="15.75">
      <c r="A1072" s="126"/>
      <c r="B1072" s="256"/>
      <c r="C1072" s="95"/>
      <c r="D1072" s="95"/>
      <c r="E1072" s="95"/>
      <c r="F1072" s="95"/>
      <c r="G1072" s="257"/>
    </row>
    <row r="1073" spans="1:7" ht="15.75">
      <c r="A1073" s="126"/>
      <c r="B1073" s="256"/>
      <c r="C1073" s="95"/>
      <c r="D1073" s="95"/>
      <c r="E1073" s="95"/>
      <c r="F1073" s="95"/>
      <c r="G1073" s="257"/>
    </row>
    <row r="1074" spans="1:7" ht="15.75">
      <c r="A1074" s="126"/>
      <c r="B1074" s="256"/>
      <c r="C1074" s="95"/>
      <c r="D1074" s="95"/>
      <c r="E1074" s="95"/>
      <c r="F1074" s="95"/>
      <c r="G1074" s="257"/>
    </row>
    <row r="1075" spans="1:7" ht="15.75">
      <c r="A1075" s="126"/>
      <c r="B1075" s="256"/>
      <c r="C1075" s="95"/>
      <c r="D1075" s="95"/>
      <c r="E1075" s="95"/>
      <c r="F1075" s="95"/>
      <c r="G1075" s="257"/>
    </row>
    <row r="1076" spans="1:7" ht="15.75">
      <c r="A1076" s="126"/>
      <c r="B1076" s="256"/>
      <c r="C1076" s="95"/>
      <c r="D1076" s="95"/>
      <c r="E1076" s="95"/>
      <c r="F1076" s="95"/>
      <c r="G1076" s="257"/>
    </row>
    <row r="1077" spans="1:7" ht="15.75">
      <c r="A1077" s="126"/>
      <c r="B1077" s="256"/>
      <c r="C1077" s="95"/>
      <c r="D1077" s="95"/>
      <c r="E1077" s="95"/>
      <c r="F1077" s="95"/>
      <c r="G1077" s="257"/>
    </row>
    <row r="1078" spans="1:7" ht="15.75">
      <c r="A1078" s="126"/>
      <c r="B1078" s="256"/>
      <c r="C1078" s="95"/>
      <c r="D1078" s="95"/>
      <c r="E1078" s="95"/>
      <c r="F1078" s="95"/>
      <c r="G1078" s="257"/>
    </row>
    <row r="1079" spans="1:7" ht="15.75">
      <c r="A1079" s="126"/>
      <c r="B1079" s="256"/>
      <c r="C1079" s="95"/>
      <c r="D1079" s="95"/>
      <c r="E1079" s="95"/>
      <c r="F1079" s="95"/>
      <c r="G1079" s="257"/>
    </row>
    <row r="1080" spans="1:7" ht="15.75">
      <c r="A1080" s="126"/>
      <c r="B1080" s="256"/>
      <c r="C1080" s="95"/>
      <c r="D1080" s="95"/>
      <c r="E1080" s="95"/>
      <c r="F1080" s="95"/>
      <c r="G1080" s="257"/>
    </row>
    <row r="1081" spans="1:7" ht="15.75">
      <c r="A1081" s="126"/>
      <c r="B1081" s="256"/>
      <c r="C1081" s="95"/>
      <c r="D1081" s="95"/>
      <c r="E1081" s="95"/>
      <c r="F1081" s="95"/>
      <c r="G1081" s="257"/>
    </row>
    <row r="1082" spans="1:7" ht="15.75">
      <c r="A1082" s="126"/>
      <c r="B1082" s="256"/>
      <c r="C1082" s="95"/>
      <c r="D1082" s="95"/>
      <c r="E1082" s="95"/>
      <c r="F1082" s="95"/>
      <c r="G1082" s="257"/>
    </row>
    <row r="1083" spans="1:7" ht="15.75">
      <c r="A1083" s="126"/>
      <c r="B1083" s="256"/>
      <c r="C1083" s="95"/>
      <c r="D1083" s="95"/>
      <c r="E1083" s="95"/>
      <c r="F1083" s="95"/>
      <c r="G1083" s="257"/>
    </row>
    <row r="1084" spans="1:7" ht="15.75">
      <c r="A1084" s="126"/>
      <c r="B1084" s="256"/>
      <c r="C1084" s="95"/>
      <c r="D1084" s="95"/>
      <c r="E1084" s="95"/>
      <c r="F1084" s="95"/>
      <c r="G1084" s="257"/>
    </row>
    <row r="1085" spans="1:7" ht="15.75">
      <c r="A1085" s="126"/>
      <c r="B1085" s="256"/>
      <c r="C1085" s="95"/>
      <c r="D1085" s="95"/>
      <c r="E1085" s="95"/>
      <c r="F1085" s="95"/>
      <c r="G1085" s="257"/>
    </row>
    <row r="1086" spans="1:7" ht="15.75">
      <c r="A1086" s="126"/>
      <c r="B1086" s="256"/>
      <c r="C1086" s="95"/>
      <c r="D1086" s="95"/>
      <c r="E1086" s="95"/>
      <c r="F1086" s="95"/>
      <c r="G1086" s="257"/>
    </row>
    <row r="1087" spans="1:7" ht="15.75">
      <c r="A1087" s="126"/>
      <c r="B1087" s="256"/>
      <c r="C1087" s="95"/>
      <c r="D1087" s="95"/>
      <c r="E1087" s="95"/>
      <c r="F1087" s="95"/>
      <c r="G1087" s="257"/>
    </row>
    <row r="1088" spans="1:7" ht="15.75">
      <c r="A1088" s="126"/>
      <c r="B1088" s="256"/>
      <c r="C1088" s="95"/>
      <c r="D1088" s="95"/>
      <c r="E1088" s="95"/>
      <c r="F1088" s="95"/>
      <c r="G1088" s="257"/>
    </row>
    <row r="1089" spans="1:7" ht="15.75">
      <c r="A1089" s="126"/>
      <c r="B1089" s="256"/>
      <c r="C1089" s="95"/>
      <c r="D1089" s="95"/>
      <c r="E1089" s="95"/>
      <c r="F1089" s="95"/>
      <c r="G1089" s="257"/>
    </row>
    <row r="1090" spans="1:7" ht="15.75">
      <c r="A1090" s="126"/>
      <c r="B1090" s="256"/>
      <c r="C1090" s="95"/>
      <c r="D1090" s="95"/>
      <c r="E1090" s="95"/>
      <c r="F1090" s="95"/>
      <c r="G1090" s="257"/>
    </row>
    <row r="1091" spans="1:7" ht="15.75">
      <c r="A1091" s="126"/>
      <c r="B1091" s="256"/>
      <c r="C1091" s="95"/>
      <c r="D1091" s="95"/>
      <c r="E1091" s="95"/>
      <c r="F1091" s="95"/>
      <c r="G1091" s="257"/>
    </row>
    <row r="1092" spans="1:7" ht="15.75">
      <c r="A1092" s="126"/>
      <c r="B1092" s="256"/>
      <c r="C1092" s="95"/>
      <c r="D1092" s="95"/>
      <c r="E1092" s="95"/>
      <c r="F1092" s="95"/>
      <c r="G1092" s="257"/>
    </row>
    <row r="1093" spans="1:7" ht="15.75">
      <c r="A1093" s="126"/>
      <c r="B1093" s="256"/>
      <c r="C1093" s="95"/>
      <c r="D1093" s="95"/>
      <c r="E1093" s="95"/>
      <c r="F1093" s="95"/>
      <c r="G1093" s="257"/>
    </row>
    <row r="1094" spans="1:7" ht="15.75">
      <c r="A1094" s="126"/>
      <c r="B1094" s="256"/>
      <c r="C1094" s="95"/>
      <c r="D1094" s="95"/>
      <c r="E1094" s="95"/>
      <c r="F1094" s="95"/>
      <c r="G1094" s="257"/>
    </row>
    <row r="1095" spans="1:7" ht="15.75">
      <c r="A1095" s="126"/>
      <c r="B1095" s="256"/>
      <c r="C1095" s="95"/>
      <c r="D1095" s="95"/>
      <c r="E1095" s="95"/>
      <c r="F1095" s="95"/>
      <c r="G1095" s="257"/>
    </row>
    <row r="1096" spans="1:7" ht="15.75">
      <c r="A1096" s="126"/>
      <c r="B1096" s="256"/>
      <c r="C1096" s="95"/>
      <c r="D1096" s="95"/>
      <c r="E1096" s="95"/>
      <c r="F1096" s="95"/>
      <c r="G1096" s="257"/>
    </row>
    <row r="1097" spans="1:7" ht="15.75">
      <c r="A1097" s="126"/>
      <c r="B1097" s="256"/>
      <c r="C1097" s="95"/>
      <c r="D1097" s="95"/>
      <c r="E1097" s="95"/>
      <c r="F1097" s="95"/>
      <c r="G1097" s="257"/>
    </row>
    <row r="1098" spans="1:7" ht="15.75">
      <c r="A1098" s="126"/>
      <c r="B1098" s="256"/>
      <c r="C1098" s="95"/>
      <c r="D1098" s="95"/>
      <c r="E1098" s="95"/>
      <c r="F1098" s="95"/>
      <c r="G1098" s="257"/>
    </row>
    <row r="1099" spans="1:7" ht="15.75">
      <c r="A1099" s="126"/>
      <c r="B1099" s="256"/>
      <c r="C1099" s="95"/>
      <c r="D1099" s="95"/>
      <c r="E1099" s="95"/>
      <c r="F1099" s="95"/>
      <c r="G1099" s="257"/>
    </row>
    <row r="1100" spans="1:7" ht="15.75">
      <c r="A1100" s="126"/>
      <c r="B1100" s="256"/>
      <c r="C1100" s="95"/>
      <c r="D1100" s="95"/>
      <c r="E1100" s="95"/>
      <c r="F1100" s="95"/>
      <c r="G1100" s="257"/>
    </row>
    <row r="1101" spans="1:7" ht="15.75">
      <c r="A1101" s="126"/>
      <c r="B1101" s="256"/>
      <c r="C1101" s="95"/>
      <c r="D1101" s="95"/>
      <c r="E1101" s="95"/>
      <c r="F1101" s="95"/>
      <c r="G1101" s="257"/>
    </row>
    <row r="1102" spans="1:7" ht="15.75">
      <c r="A1102" s="126"/>
      <c r="B1102" s="256"/>
      <c r="C1102" s="95"/>
      <c r="D1102" s="95"/>
      <c r="E1102" s="95"/>
      <c r="F1102" s="95"/>
      <c r="G1102" s="257"/>
    </row>
    <row r="1103" spans="1:7" ht="15.75">
      <c r="A1103" s="126"/>
      <c r="B1103" s="256"/>
      <c r="C1103" s="95"/>
      <c r="D1103" s="95"/>
      <c r="E1103" s="95"/>
      <c r="F1103" s="95"/>
      <c r="G1103" s="257"/>
    </row>
    <row r="1104" spans="1:7" ht="15.75">
      <c r="A1104" s="126"/>
      <c r="B1104" s="256"/>
      <c r="C1104" s="95"/>
      <c r="D1104" s="95"/>
      <c r="E1104" s="95"/>
      <c r="F1104" s="95"/>
      <c r="G1104" s="257"/>
    </row>
    <row r="1105" spans="1:7" ht="15.75">
      <c r="A1105" s="126"/>
      <c r="B1105" s="256"/>
      <c r="C1105" s="95"/>
      <c r="D1105" s="95"/>
      <c r="E1105" s="95"/>
      <c r="F1105" s="95"/>
      <c r="G1105" s="257"/>
    </row>
    <row r="1106" spans="1:7" ht="15.75">
      <c r="A1106" s="126"/>
      <c r="B1106" s="256"/>
      <c r="C1106" s="95"/>
      <c r="D1106" s="95"/>
      <c r="E1106" s="95"/>
      <c r="F1106" s="95"/>
      <c r="G1106" s="257"/>
    </row>
    <row r="1107" spans="1:7" ht="15.75">
      <c r="A1107" s="126"/>
      <c r="B1107" s="256"/>
      <c r="C1107" s="95"/>
      <c r="D1107" s="95"/>
      <c r="E1107" s="95"/>
      <c r="F1107" s="95"/>
      <c r="G1107" s="257"/>
    </row>
    <row r="1108" spans="1:7" ht="15.75">
      <c r="A1108" s="126"/>
      <c r="B1108" s="256"/>
      <c r="C1108" s="95"/>
      <c r="D1108" s="95"/>
      <c r="E1108" s="95"/>
      <c r="F1108" s="95"/>
      <c r="G1108" s="257"/>
    </row>
    <row r="1109" spans="1:7" ht="15.75">
      <c r="A1109" s="126"/>
      <c r="B1109" s="256"/>
      <c r="C1109" s="95"/>
      <c r="D1109" s="95"/>
      <c r="E1109" s="95"/>
      <c r="F1109" s="95"/>
      <c r="G1109" s="257"/>
    </row>
    <row r="1110" spans="1:7" ht="15.75">
      <c r="A1110" s="126"/>
      <c r="B1110" s="256"/>
      <c r="C1110" s="95"/>
      <c r="D1110" s="95"/>
      <c r="E1110" s="95"/>
      <c r="F1110" s="95"/>
      <c r="G1110" s="257"/>
    </row>
    <row r="1111" spans="1:7" ht="15.75">
      <c r="A1111" s="126"/>
      <c r="B1111" s="256"/>
      <c r="C1111" s="95"/>
      <c r="D1111" s="95"/>
      <c r="E1111" s="95"/>
      <c r="F1111" s="95"/>
      <c r="G1111" s="257"/>
    </row>
    <row r="1112" spans="1:7" ht="15.75">
      <c r="A1112" s="126"/>
      <c r="B1112" s="256"/>
      <c r="C1112" s="95"/>
      <c r="D1112" s="95"/>
      <c r="E1112" s="95"/>
      <c r="F1112" s="95"/>
      <c r="G1112" s="257"/>
    </row>
    <row r="1113" spans="1:7" ht="15.75">
      <c r="A1113" s="126"/>
      <c r="B1113" s="256"/>
      <c r="C1113" s="95"/>
      <c r="D1113" s="95"/>
      <c r="E1113" s="95"/>
      <c r="F1113" s="95"/>
      <c r="G1113" s="257"/>
    </row>
    <row r="1114" spans="1:7" ht="15.75">
      <c r="A1114" s="126"/>
      <c r="B1114" s="256"/>
      <c r="C1114" s="95"/>
      <c r="D1114" s="95"/>
      <c r="E1114" s="95"/>
      <c r="F1114" s="95"/>
      <c r="G1114" s="257"/>
    </row>
    <row r="1115" spans="1:7" ht="15.75">
      <c r="A1115" s="126"/>
      <c r="B1115" s="256"/>
      <c r="C1115" s="95"/>
      <c r="D1115" s="95"/>
      <c r="E1115" s="95"/>
      <c r="F1115" s="95"/>
      <c r="G1115" s="257"/>
    </row>
    <row r="1116" spans="1:7" ht="15.75">
      <c r="A1116" s="126"/>
      <c r="B1116" s="256"/>
      <c r="C1116" s="95"/>
      <c r="D1116" s="95"/>
      <c r="E1116" s="95"/>
      <c r="F1116" s="95"/>
      <c r="G1116" s="257"/>
    </row>
    <row r="1117" spans="1:7" ht="15.75">
      <c r="A1117" s="126"/>
      <c r="B1117" s="256"/>
      <c r="C1117" s="95"/>
      <c r="D1117" s="95"/>
      <c r="E1117" s="95"/>
      <c r="F1117" s="95"/>
      <c r="G1117" s="257"/>
    </row>
    <row r="1118" spans="1:7" ht="15.75">
      <c r="A1118" s="126"/>
      <c r="B1118" s="256"/>
      <c r="C1118" s="95"/>
      <c r="D1118" s="95"/>
      <c r="E1118" s="95"/>
      <c r="F1118" s="95"/>
      <c r="G1118" s="257"/>
    </row>
    <row r="1119" spans="1:7" ht="15.75">
      <c r="A1119" s="126"/>
      <c r="B1119" s="256"/>
      <c r="C1119" s="95"/>
      <c r="D1119" s="95"/>
      <c r="E1119" s="95"/>
      <c r="F1119" s="95"/>
      <c r="G1119" s="257"/>
    </row>
    <row r="1120" spans="1:7" ht="15.75">
      <c r="A1120" s="126"/>
      <c r="B1120" s="256"/>
      <c r="C1120" s="95"/>
      <c r="D1120" s="95"/>
      <c r="E1120" s="95"/>
      <c r="F1120" s="95"/>
      <c r="G1120" s="257"/>
    </row>
    <row r="1121" spans="1:7" ht="15.75">
      <c r="A1121" s="126"/>
      <c r="B1121" s="256"/>
      <c r="C1121" s="95"/>
      <c r="D1121" s="95"/>
      <c r="E1121" s="95"/>
      <c r="F1121" s="95"/>
      <c r="G1121" s="257"/>
    </row>
    <row r="1122" spans="1:7" ht="15.75">
      <c r="A1122" s="126"/>
      <c r="B1122" s="256"/>
      <c r="C1122" s="95"/>
      <c r="D1122" s="95"/>
      <c r="E1122" s="95"/>
      <c r="F1122" s="95"/>
      <c r="G1122" s="257"/>
    </row>
    <row r="1123" spans="1:7" ht="15.75">
      <c r="A1123" s="126"/>
      <c r="B1123" s="256"/>
      <c r="C1123" s="95"/>
      <c r="D1123" s="95"/>
      <c r="E1123" s="95"/>
      <c r="F1123" s="95"/>
      <c r="G1123" s="257"/>
    </row>
    <row r="1124" spans="1:7" ht="15.75">
      <c r="A1124" s="126"/>
      <c r="B1124" s="256"/>
      <c r="C1124" s="95"/>
      <c r="D1124" s="95"/>
      <c r="E1124" s="95"/>
      <c r="F1124" s="95"/>
      <c r="G1124" s="257"/>
    </row>
    <row r="1125" spans="1:7" ht="15.75">
      <c r="A1125" s="126"/>
      <c r="B1125" s="256"/>
      <c r="C1125" s="95"/>
      <c r="D1125" s="95"/>
      <c r="E1125" s="95"/>
      <c r="F1125" s="95"/>
      <c r="G1125" s="257"/>
    </row>
    <row r="1126" spans="1:7" ht="15.75">
      <c r="A1126" s="126"/>
      <c r="B1126" s="256"/>
      <c r="C1126" s="95"/>
      <c r="D1126" s="95"/>
      <c r="E1126" s="95"/>
      <c r="F1126" s="95"/>
      <c r="G1126" s="257"/>
    </row>
    <row r="1127" spans="1:7" ht="15.75">
      <c r="A1127" s="126"/>
      <c r="B1127" s="256"/>
      <c r="C1127" s="95"/>
      <c r="D1127" s="95"/>
      <c r="E1127" s="95"/>
      <c r="F1127" s="95"/>
      <c r="G1127" s="257"/>
    </row>
    <row r="1128" spans="1:7" ht="15.75">
      <c r="A1128" s="126"/>
      <c r="B1128" s="256"/>
      <c r="C1128" s="95"/>
      <c r="D1128" s="95"/>
      <c r="E1128" s="95"/>
      <c r="F1128" s="95"/>
      <c r="G1128" s="257"/>
    </row>
    <row r="1129" spans="1:7" ht="15.75">
      <c r="A1129" s="126"/>
      <c r="B1129" s="256"/>
      <c r="C1129" s="95"/>
      <c r="D1129" s="95"/>
      <c r="E1129" s="95"/>
      <c r="F1129" s="95"/>
      <c r="G1129" s="257"/>
    </row>
    <row r="1130" spans="1:7" ht="15.75">
      <c r="A1130" s="126"/>
      <c r="B1130" s="256"/>
      <c r="C1130" s="95"/>
      <c r="D1130" s="95"/>
      <c r="E1130" s="95"/>
      <c r="F1130" s="95"/>
      <c r="G1130" s="257"/>
    </row>
    <row r="1131" spans="1:7" ht="15.75">
      <c r="A1131" s="126"/>
      <c r="B1131" s="256"/>
      <c r="C1131" s="95"/>
      <c r="D1131" s="95"/>
      <c r="E1131" s="95"/>
      <c r="F1131" s="95"/>
      <c r="G1131" s="257"/>
    </row>
    <row r="1132" spans="1:7" ht="15.75">
      <c r="A1132" s="126"/>
      <c r="B1132" s="256"/>
      <c r="C1132" s="95"/>
      <c r="D1132" s="95"/>
      <c r="E1132" s="95"/>
      <c r="F1132" s="95"/>
      <c r="G1132" s="257"/>
    </row>
    <row r="1133" spans="1:7" ht="15.75">
      <c r="A1133" s="126"/>
      <c r="B1133" s="256"/>
      <c r="C1133" s="95"/>
      <c r="D1133" s="95"/>
      <c r="E1133" s="95"/>
      <c r="F1133" s="95"/>
      <c r="G1133" s="257"/>
    </row>
    <row r="1134" spans="1:7" ht="15.75">
      <c r="A1134" s="126"/>
      <c r="B1134" s="256"/>
      <c r="C1134" s="95"/>
      <c r="D1134" s="95"/>
      <c r="E1134" s="95"/>
      <c r="F1134" s="95"/>
      <c r="G1134" s="257"/>
    </row>
    <row r="1135" spans="1:7" ht="15.75">
      <c r="A1135" s="126"/>
      <c r="B1135" s="256"/>
      <c r="C1135" s="95"/>
      <c r="D1135" s="95"/>
      <c r="E1135" s="95"/>
      <c r="F1135" s="95"/>
      <c r="G1135" s="257"/>
    </row>
    <row r="1136" spans="1:7" ht="15.75">
      <c r="A1136" s="126"/>
      <c r="B1136" s="256"/>
      <c r="C1136" s="95"/>
      <c r="D1136" s="95"/>
      <c r="E1136" s="95"/>
      <c r="F1136" s="95"/>
      <c r="G1136" s="257"/>
    </row>
    <row r="1137" spans="1:7" ht="15.75">
      <c r="A1137" s="126"/>
      <c r="B1137" s="256"/>
      <c r="C1137" s="95"/>
      <c r="D1137" s="95"/>
      <c r="E1137" s="95"/>
      <c r="F1137" s="95"/>
      <c r="G1137" s="257"/>
    </row>
    <row r="1138" spans="1:7" ht="15.75">
      <c r="A1138" s="126"/>
      <c r="B1138" s="256"/>
      <c r="C1138" s="95"/>
      <c r="D1138" s="95"/>
      <c r="E1138" s="95"/>
      <c r="F1138" s="95"/>
      <c r="G1138" s="257"/>
    </row>
    <row r="1139" spans="1:7" ht="15.75">
      <c r="A1139" s="126"/>
      <c r="B1139" s="256"/>
      <c r="C1139" s="95"/>
      <c r="D1139" s="95"/>
      <c r="E1139" s="95"/>
      <c r="F1139" s="95"/>
      <c r="G1139" s="257"/>
    </row>
    <row r="1140" spans="1:7" ht="15.75">
      <c r="A1140" s="126"/>
      <c r="B1140" s="256"/>
      <c r="C1140" s="95"/>
      <c r="D1140" s="95"/>
      <c r="E1140" s="95"/>
      <c r="F1140" s="95"/>
      <c r="G1140" s="257"/>
    </row>
    <row r="1141" spans="1:7" ht="15.75">
      <c r="A1141" s="126"/>
      <c r="B1141" s="256"/>
      <c r="C1141" s="95"/>
      <c r="D1141" s="95"/>
      <c r="E1141" s="95"/>
      <c r="F1141" s="95"/>
      <c r="G1141" s="257"/>
    </row>
    <row r="1142" spans="1:7" ht="15.75">
      <c r="A1142" s="126"/>
      <c r="B1142" s="256"/>
      <c r="C1142" s="95"/>
      <c r="D1142" s="95"/>
      <c r="E1142" s="95"/>
      <c r="F1142" s="95"/>
      <c r="G1142" s="257"/>
    </row>
    <row r="1143" spans="1:7" ht="15.75">
      <c r="A1143" s="126"/>
      <c r="B1143" s="256"/>
      <c r="C1143" s="95"/>
      <c r="D1143" s="95"/>
      <c r="E1143" s="95"/>
      <c r="F1143" s="95"/>
      <c r="G1143" s="257"/>
    </row>
    <row r="1144" spans="1:7" ht="15.75">
      <c r="A1144" s="126"/>
      <c r="B1144" s="256"/>
      <c r="C1144" s="95"/>
      <c r="D1144" s="95"/>
      <c r="E1144" s="95"/>
      <c r="F1144" s="95"/>
      <c r="G1144" s="257"/>
    </row>
    <row r="1145" spans="1:7" ht="15.75">
      <c r="A1145" s="126"/>
      <c r="B1145" s="256"/>
      <c r="C1145" s="95"/>
      <c r="D1145" s="95"/>
      <c r="E1145" s="95"/>
      <c r="F1145" s="95"/>
      <c r="G1145" s="257"/>
    </row>
    <row r="1146" spans="1:7" ht="15.75">
      <c r="A1146" s="126"/>
      <c r="B1146" s="256"/>
      <c r="C1146" s="95"/>
      <c r="D1146" s="95"/>
      <c r="E1146" s="95"/>
      <c r="F1146" s="95"/>
      <c r="G1146" s="257"/>
    </row>
    <row r="1147" spans="1:7" ht="15.75">
      <c r="A1147" s="126"/>
      <c r="B1147" s="256"/>
      <c r="C1147" s="95"/>
      <c r="D1147" s="95"/>
      <c r="E1147" s="95"/>
      <c r="F1147" s="95"/>
      <c r="G1147" s="257"/>
    </row>
    <row r="1148" spans="1:7" ht="15.75">
      <c r="A1148" s="126"/>
      <c r="B1148" s="256"/>
      <c r="C1148" s="95"/>
      <c r="D1148" s="95"/>
      <c r="E1148" s="95"/>
      <c r="F1148" s="95"/>
      <c r="G1148" s="257"/>
    </row>
    <row r="1149" spans="1:7" ht="15.75">
      <c r="A1149" s="126"/>
      <c r="B1149" s="256"/>
      <c r="C1149" s="95"/>
      <c r="D1149" s="95"/>
      <c r="E1149" s="95"/>
      <c r="F1149" s="95"/>
      <c r="G1149" s="257"/>
    </row>
    <row r="1150" spans="1:7" ht="15.75">
      <c r="A1150" s="126"/>
      <c r="B1150" s="256"/>
      <c r="C1150" s="95"/>
      <c r="D1150" s="95"/>
      <c r="E1150" s="95"/>
      <c r="F1150" s="95"/>
      <c r="G1150" s="257"/>
    </row>
    <row r="1151" spans="1:7" ht="15.75">
      <c r="A1151" s="126"/>
      <c r="B1151" s="256"/>
      <c r="C1151" s="95"/>
      <c r="D1151" s="95"/>
      <c r="E1151" s="95"/>
      <c r="F1151" s="95"/>
      <c r="G1151" s="257"/>
    </row>
    <row r="1152" spans="1:7" ht="15.75">
      <c r="A1152" s="126"/>
      <c r="B1152" s="256"/>
      <c r="C1152" s="95"/>
      <c r="D1152" s="95"/>
      <c r="E1152" s="95"/>
      <c r="F1152" s="95"/>
      <c r="G1152" s="257"/>
    </row>
    <row r="1153" spans="1:7" ht="15.75">
      <c r="A1153" s="126"/>
      <c r="B1153" s="256"/>
      <c r="C1153" s="95"/>
      <c r="D1153" s="95"/>
      <c r="E1153" s="95"/>
      <c r="F1153" s="95"/>
      <c r="G1153" s="257"/>
    </row>
    <row r="1154" spans="1:7" ht="15.75">
      <c r="A1154" s="126"/>
      <c r="B1154" s="256"/>
      <c r="C1154" s="95"/>
      <c r="D1154" s="95"/>
      <c r="E1154" s="95"/>
      <c r="F1154" s="95"/>
      <c r="G1154" s="257"/>
    </row>
    <row r="1155" spans="1:7" ht="15.75">
      <c r="A1155" s="126"/>
      <c r="B1155" s="256"/>
      <c r="C1155" s="95"/>
      <c r="D1155" s="95"/>
      <c r="E1155" s="95"/>
      <c r="F1155" s="95"/>
      <c r="G1155" s="257"/>
    </row>
    <row r="1156" spans="1:7" ht="15.75">
      <c r="A1156" s="126"/>
      <c r="B1156" s="256"/>
      <c r="C1156" s="95"/>
      <c r="D1156" s="95"/>
      <c r="E1156" s="95"/>
      <c r="F1156" s="95"/>
      <c r="G1156" s="257"/>
    </row>
    <row r="1157" spans="1:7" ht="15.75">
      <c r="A1157" s="126"/>
      <c r="B1157" s="256"/>
      <c r="C1157" s="95"/>
      <c r="D1157" s="95"/>
      <c r="E1157" s="95"/>
      <c r="F1157" s="95"/>
      <c r="G1157" s="257"/>
    </row>
    <row r="1158" spans="1:7" ht="15.75">
      <c r="A1158" s="126"/>
      <c r="B1158" s="256"/>
      <c r="C1158" s="95"/>
      <c r="D1158" s="95"/>
      <c r="E1158" s="95"/>
      <c r="F1158" s="95"/>
      <c r="G1158" s="257"/>
    </row>
    <row r="1159" spans="1:7" ht="15.75">
      <c r="A1159" s="126"/>
      <c r="B1159" s="256"/>
      <c r="C1159" s="95"/>
      <c r="D1159" s="95"/>
      <c r="E1159" s="95"/>
      <c r="F1159" s="95"/>
      <c r="G1159" s="257"/>
    </row>
    <row r="1160" spans="1:7" ht="15.75">
      <c r="A1160" s="126"/>
      <c r="B1160" s="256"/>
      <c r="C1160" s="95"/>
      <c r="D1160" s="95"/>
      <c r="E1160" s="95"/>
      <c r="F1160" s="95"/>
      <c r="G1160" s="257"/>
    </row>
    <row r="1161" spans="1:7" ht="15.75">
      <c r="A1161" s="126"/>
      <c r="B1161" s="256"/>
      <c r="C1161" s="95"/>
      <c r="D1161" s="95"/>
      <c r="E1161" s="95"/>
      <c r="F1161" s="95"/>
      <c r="G1161" s="257"/>
    </row>
    <row r="1162" spans="1:7" ht="15.75">
      <c r="A1162" s="126"/>
      <c r="B1162" s="256"/>
      <c r="C1162" s="95"/>
      <c r="D1162" s="95"/>
      <c r="E1162" s="95"/>
      <c r="F1162" s="95"/>
      <c r="G1162" s="257"/>
    </row>
    <row r="1163" spans="1:7" ht="15.75">
      <c r="A1163" s="126"/>
      <c r="B1163" s="256"/>
      <c r="C1163" s="95"/>
      <c r="D1163" s="95"/>
      <c r="E1163" s="95"/>
      <c r="F1163" s="95"/>
      <c r="G1163" s="257"/>
    </row>
    <row r="1164" spans="1:7" ht="15.75">
      <c r="A1164" s="126"/>
      <c r="B1164" s="256"/>
      <c r="C1164" s="95"/>
      <c r="D1164" s="95"/>
      <c r="E1164" s="95"/>
      <c r="F1164" s="95"/>
      <c r="G1164" s="257"/>
    </row>
    <row r="1165" spans="1:7" ht="15.75">
      <c r="A1165" s="126"/>
      <c r="B1165" s="256"/>
      <c r="C1165" s="95"/>
      <c r="D1165" s="95"/>
      <c r="E1165" s="95"/>
      <c r="F1165" s="95"/>
      <c r="G1165" s="257"/>
    </row>
    <row r="1166" spans="1:7" ht="15.75">
      <c r="A1166" s="126"/>
      <c r="B1166" s="256"/>
      <c r="C1166" s="95"/>
      <c r="D1166" s="95"/>
      <c r="E1166" s="95"/>
      <c r="F1166" s="95"/>
      <c r="G1166" s="257"/>
    </row>
    <row r="1167" spans="1:7" ht="15.75">
      <c r="A1167" s="126"/>
      <c r="B1167" s="256"/>
      <c r="C1167" s="95"/>
      <c r="D1167" s="95"/>
      <c r="E1167" s="95"/>
      <c r="F1167" s="95"/>
      <c r="G1167" s="257"/>
    </row>
    <row r="1168" spans="1:7" ht="15.75">
      <c r="A1168" s="126"/>
      <c r="B1168" s="256"/>
      <c r="C1168" s="95"/>
      <c r="D1168" s="95"/>
      <c r="E1168" s="95"/>
      <c r="F1168" s="95"/>
      <c r="G1168" s="257"/>
    </row>
    <row r="1169" spans="1:7" ht="15.75">
      <c r="A1169" s="126"/>
      <c r="B1169" s="256"/>
      <c r="C1169" s="95"/>
      <c r="D1169" s="95"/>
      <c r="E1169" s="95"/>
      <c r="F1169" s="95"/>
      <c r="G1169" s="257"/>
    </row>
    <row r="1170" spans="1:7" ht="15.75">
      <c r="A1170" s="126"/>
      <c r="B1170" s="256"/>
      <c r="C1170" s="95"/>
      <c r="D1170" s="95"/>
      <c r="E1170" s="95"/>
      <c r="F1170" s="95"/>
      <c r="G1170" s="257"/>
    </row>
    <row r="1171" spans="1:7" ht="15.75">
      <c r="A1171" s="126"/>
      <c r="B1171" s="256"/>
      <c r="C1171" s="95"/>
      <c r="D1171" s="95"/>
      <c r="E1171" s="95"/>
      <c r="F1171" s="95"/>
      <c r="G1171" s="257"/>
    </row>
    <row r="1172" spans="1:7" ht="15.75">
      <c r="A1172" s="126"/>
      <c r="B1172" s="256"/>
      <c r="C1172" s="95"/>
      <c r="D1172" s="95"/>
      <c r="E1172" s="95"/>
      <c r="F1172" s="95"/>
      <c r="G1172" s="257"/>
    </row>
    <row r="1173" spans="1:7" ht="15.75">
      <c r="A1173" s="126"/>
      <c r="B1173" s="256"/>
      <c r="C1173" s="95"/>
      <c r="D1173" s="95"/>
      <c r="E1173" s="95"/>
      <c r="F1173" s="95"/>
      <c r="G1173" s="257"/>
    </row>
    <row r="1174" spans="1:7" ht="15.75">
      <c r="A1174" s="126"/>
      <c r="B1174" s="256"/>
      <c r="C1174" s="95"/>
      <c r="D1174" s="95"/>
      <c r="E1174" s="95"/>
      <c r="F1174" s="95"/>
      <c r="G1174" s="257"/>
    </row>
    <row r="1175" spans="1:7" ht="15.75">
      <c r="A1175" s="126"/>
      <c r="B1175" s="256"/>
      <c r="C1175" s="95"/>
      <c r="D1175" s="95"/>
      <c r="E1175" s="95"/>
      <c r="F1175" s="95"/>
      <c r="G1175" s="257"/>
    </row>
    <row r="1176" spans="1:7" ht="15.75">
      <c r="A1176" s="126"/>
      <c r="B1176" s="256"/>
      <c r="C1176" s="95"/>
      <c r="D1176" s="95"/>
      <c r="E1176" s="95"/>
      <c r="F1176" s="95"/>
      <c r="G1176" s="257"/>
    </row>
    <row r="1177" spans="1:7" ht="15.75">
      <c r="A1177" s="126"/>
      <c r="B1177" s="256"/>
      <c r="C1177" s="95"/>
      <c r="D1177" s="95"/>
      <c r="E1177" s="95"/>
      <c r="F1177" s="95"/>
      <c r="G1177" s="257"/>
    </row>
    <row r="1178" spans="1:7" ht="15.75">
      <c r="A1178" s="126"/>
      <c r="B1178" s="256"/>
      <c r="C1178" s="95"/>
      <c r="D1178" s="95"/>
      <c r="E1178" s="95"/>
      <c r="F1178" s="95"/>
      <c r="G1178" s="257"/>
    </row>
    <row r="1179" spans="1:7" ht="15.75">
      <c r="A1179" s="126"/>
      <c r="B1179" s="256"/>
      <c r="C1179" s="95"/>
      <c r="D1179" s="95"/>
      <c r="E1179" s="95"/>
      <c r="F1179" s="95"/>
      <c r="G1179" s="257"/>
    </row>
    <row r="1180" spans="1:7" ht="15.75">
      <c r="A1180" s="126"/>
      <c r="B1180" s="256"/>
      <c r="C1180" s="95"/>
      <c r="D1180" s="95"/>
      <c r="E1180" s="95"/>
      <c r="F1180" s="95"/>
      <c r="G1180" s="257"/>
    </row>
    <row r="1181" spans="1:7" ht="15.75">
      <c r="A1181" s="126"/>
      <c r="B1181" s="256"/>
      <c r="C1181" s="95"/>
      <c r="D1181" s="95"/>
      <c r="E1181" s="95"/>
      <c r="F1181" s="95"/>
      <c r="G1181" s="257"/>
    </row>
    <row r="1182" spans="1:7" ht="15.75">
      <c r="A1182" s="126"/>
      <c r="B1182" s="256"/>
      <c r="C1182" s="95"/>
      <c r="D1182" s="95"/>
      <c r="E1182" s="95"/>
      <c r="F1182" s="95"/>
      <c r="G1182" s="257"/>
    </row>
    <row r="1183" spans="1:7" ht="15.75">
      <c r="A1183" s="126"/>
      <c r="B1183" s="256"/>
      <c r="C1183" s="95"/>
      <c r="D1183" s="95"/>
      <c r="E1183" s="95"/>
      <c r="F1183" s="95"/>
      <c r="G1183" s="257"/>
    </row>
    <row r="1184" spans="1:7" ht="15.75">
      <c r="A1184" s="126"/>
      <c r="B1184" s="256"/>
      <c r="C1184" s="95"/>
      <c r="D1184" s="95"/>
      <c r="E1184" s="95"/>
      <c r="F1184" s="95"/>
      <c r="G1184" s="257"/>
    </row>
    <row r="1185" spans="1:7" ht="15.75">
      <c r="A1185" s="126"/>
      <c r="B1185" s="256"/>
      <c r="C1185" s="95"/>
      <c r="D1185" s="95"/>
      <c r="E1185" s="95"/>
      <c r="F1185" s="95"/>
      <c r="G1185" s="257"/>
    </row>
    <row r="1186" spans="1:7" ht="15.75">
      <c r="A1186" s="126"/>
      <c r="B1186" s="256"/>
      <c r="C1186" s="95"/>
      <c r="D1186" s="95"/>
      <c r="E1186" s="95"/>
      <c r="F1186" s="95"/>
      <c r="G1186" s="257"/>
    </row>
    <row r="1187" spans="1:7" ht="15.75">
      <c r="A1187" s="126"/>
      <c r="B1187" s="256"/>
      <c r="C1187" s="95"/>
      <c r="D1187" s="95"/>
      <c r="E1187" s="95"/>
      <c r="F1187" s="95"/>
      <c r="G1187" s="257"/>
    </row>
    <row r="1188" spans="1:7" ht="15.75">
      <c r="A1188" s="126"/>
      <c r="B1188" s="256"/>
      <c r="C1188" s="95"/>
      <c r="D1188" s="95"/>
      <c r="E1188" s="95"/>
      <c r="F1188" s="95"/>
      <c r="G1188" s="257"/>
    </row>
    <row r="1189" spans="1:7" ht="15.75">
      <c r="A1189" s="126"/>
      <c r="B1189" s="256"/>
      <c r="C1189" s="95"/>
      <c r="D1189" s="95"/>
      <c r="E1189" s="95"/>
      <c r="F1189" s="95"/>
      <c r="G1189" s="257"/>
    </row>
    <row r="1190" spans="1:7" ht="15.75">
      <c r="A1190" s="126"/>
      <c r="B1190" s="256"/>
      <c r="C1190" s="95"/>
      <c r="D1190" s="95"/>
      <c r="E1190" s="95"/>
      <c r="F1190" s="95"/>
      <c r="G1190" s="257"/>
    </row>
    <row r="1191" spans="1:7" ht="15.75">
      <c r="A1191" s="126"/>
      <c r="B1191" s="256"/>
      <c r="C1191" s="95"/>
      <c r="D1191" s="95"/>
      <c r="E1191" s="95"/>
      <c r="F1191" s="95"/>
      <c r="G1191" s="257"/>
    </row>
    <row r="1192" spans="1:7" ht="15.75">
      <c r="A1192" s="126"/>
      <c r="B1192" s="256"/>
      <c r="C1192" s="95"/>
      <c r="D1192" s="95"/>
      <c r="E1192" s="95"/>
      <c r="F1192" s="95"/>
      <c r="G1192" s="257"/>
    </row>
    <row r="1193" spans="1:7" ht="15.75">
      <c r="A1193" s="126"/>
      <c r="B1193" s="256"/>
      <c r="C1193" s="95"/>
      <c r="D1193" s="95"/>
      <c r="E1193" s="95"/>
      <c r="F1193" s="95"/>
      <c r="G1193" s="257"/>
    </row>
    <row r="1194" spans="1:7" ht="15.75">
      <c r="A1194" s="126"/>
      <c r="B1194" s="256"/>
      <c r="C1194" s="95"/>
      <c r="D1194" s="95"/>
      <c r="E1194" s="95"/>
      <c r="F1194" s="95"/>
      <c r="G1194" s="257"/>
    </row>
    <row r="1195" spans="1:7" ht="15.75">
      <c r="A1195" s="126"/>
      <c r="B1195" s="256"/>
      <c r="C1195" s="95"/>
      <c r="D1195" s="95"/>
      <c r="E1195" s="95"/>
      <c r="F1195" s="95"/>
      <c r="G1195" s="257"/>
    </row>
    <row r="1196" spans="1:7" ht="15.75">
      <c r="A1196" s="126"/>
      <c r="B1196" s="256"/>
      <c r="C1196" s="95"/>
      <c r="D1196" s="95"/>
      <c r="E1196" s="95"/>
      <c r="F1196" s="95"/>
      <c r="G1196" s="257"/>
    </row>
    <row r="1197" spans="1:7" ht="15.75">
      <c r="A1197" s="126"/>
      <c r="B1197" s="256"/>
      <c r="C1197" s="95"/>
      <c r="D1197" s="95"/>
      <c r="E1197" s="95"/>
      <c r="F1197" s="95"/>
      <c r="G1197" s="257"/>
    </row>
    <row r="1198" spans="1:7" ht="15.75">
      <c r="A1198" s="126"/>
      <c r="B1198" s="256"/>
      <c r="C1198" s="95"/>
      <c r="D1198" s="95"/>
      <c r="E1198" s="95"/>
      <c r="F1198" s="95"/>
      <c r="G1198" s="257"/>
    </row>
    <row r="1199" spans="1:7" ht="15.75">
      <c r="A1199" s="126"/>
      <c r="B1199" s="256"/>
      <c r="C1199" s="95"/>
      <c r="D1199" s="95"/>
      <c r="E1199" s="95"/>
      <c r="F1199" s="95"/>
      <c r="G1199" s="257"/>
    </row>
    <row r="1200" spans="1:7" ht="15.75">
      <c r="A1200" s="126"/>
      <c r="B1200" s="256"/>
      <c r="C1200" s="95"/>
      <c r="D1200" s="95"/>
      <c r="E1200" s="95"/>
      <c r="F1200" s="95"/>
      <c r="G1200" s="257"/>
    </row>
    <row r="1201" spans="1:7" ht="15.75">
      <c r="A1201" s="126"/>
      <c r="B1201" s="256"/>
      <c r="C1201" s="95"/>
      <c r="D1201" s="95"/>
      <c r="E1201" s="95"/>
      <c r="F1201" s="95"/>
      <c r="G1201" s="257"/>
    </row>
    <row r="1202" spans="1:7" ht="15.75">
      <c r="A1202" s="126"/>
      <c r="B1202" s="256"/>
      <c r="C1202" s="95"/>
      <c r="D1202" s="95"/>
      <c r="E1202" s="95"/>
      <c r="F1202" s="95"/>
      <c r="G1202" s="257"/>
    </row>
    <row r="1203" spans="1:7" ht="15.75">
      <c r="A1203" s="126"/>
      <c r="B1203" s="256"/>
      <c r="C1203" s="95"/>
      <c r="D1203" s="95"/>
      <c r="E1203" s="95"/>
      <c r="F1203" s="95"/>
      <c r="G1203" s="257"/>
    </row>
    <row r="1204" spans="1:7" ht="15.75">
      <c r="A1204" s="126"/>
      <c r="B1204" s="256"/>
      <c r="C1204" s="95"/>
      <c r="D1204" s="95"/>
      <c r="E1204" s="95"/>
      <c r="F1204" s="95"/>
      <c r="G1204" s="257"/>
    </row>
    <row r="1205" spans="1:7" ht="15.75">
      <c r="A1205" s="126"/>
      <c r="B1205" s="256"/>
      <c r="C1205" s="95"/>
      <c r="D1205" s="95"/>
      <c r="E1205" s="95"/>
      <c r="F1205" s="95"/>
      <c r="G1205" s="257"/>
    </row>
    <row r="1206" spans="1:7" ht="15.75">
      <c r="A1206" s="126"/>
      <c r="B1206" s="256"/>
      <c r="C1206" s="95"/>
      <c r="D1206" s="95"/>
      <c r="E1206" s="95"/>
      <c r="F1206" s="95"/>
      <c r="G1206" s="257"/>
    </row>
    <row r="1207" spans="1:7" ht="15.75">
      <c r="A1207" s="126"/>
      <c r="B1207" s="256"/>
      <c r="C1207" s="95"/>
      <c r="D1207" s="95"/>
      <c r="E1207" s="95"/>
      <c r="F1207" s="95"/>
      <c r="G1207" s="257"/>
    </row>
    <row r="1208" spans="1:7" ht="15.75">
      <c r="A1208" s="126"/>
      <c r="B1208" s="256"/>
      <c r="C1208" s="95"/>
      <c r="D1208" s="95"/>
      <c r="E1208" s="95"/>
      <c r="F1208" s="95"/>
      <c r="G1208" s="257"/>
    </row>
    <row r="1209" spans="1:7" ht="15.75">
      <c r="A1209" s="126"/>
      <c r="B1209" s="256"/>
      <c r="C1209" s="95"/>
      <c r="D1209" s="95"/>
      <c r="E1209" s="95"/>
      <c r="F1209" s="95"/>
      <c r="G1209" s="257"/>
    </row>
    <row r="1210" spans="1:7" ht="15.75">
      <c r="A1210" s="126"/>
      <c r="B1210" s="256"/>
      <c r="C1210" s="95"/>
      <c r="D1210" s="95"/>
      <c r="E1210" s="95"/>
      <c r="F1210" s="95"/>
      <c r="G1210" s="257"/>
    </row>
    <row r="1211" spans="1:7" ht="15.75">
      <c r="A1211" s="126"/>
      <c r="B1211" s="256"/>
      <c r="C1211" s="95"/>
      <c r="D1211" s="95"/>
      <c r="E1211" s="95"/>
      <c r="F1211" s="95"/>
      <c r="G1211" s="257"/>
    </row>
    <row r="1212" spans="1:7" ht="15.75">
      <c r="A1212" s="126"/>
      <c r="B1212" s="256"/>
      <c r="C1212" s="95"/>
      <c r="D1212" s="95"/>
      <c r="E1212" s="95"/>
      <c r="F1212" s="95"/>
      <c r="G1212" s="257"/>
    </row>
    <row r="1213" spans="1:7" ht="15.75">
      <c r="A1213" s="126"/>
      <c r="B1213" s="256"/>
      <c r="C1213" s="95"/>
      <c r="D1213" s="95"/>
      <c r="E1213" s="95"/>
      <c r="F1213" s="95"/>
      <c r="G1213" s="257"/>
    </row>
    <row r="1214" spans="1:7" ht="15.75">
      <c r="A1214" s="126"/>
      <c r="B1214" s="256"/>
      <c r="C1214" s="95"/>
      <c r="D1214" s="95"/>
      <c r="E1214" s="95"/>
      <c r="F1214" s="95"/>
      <c r="G1214" s="257"/>
    </row>
    <row r="1215" spans="1:7" ht="15.75">
      <c r="A1215" s="126"/>
      <c r="B1215" s="256"/>
      <c r="C1215" s="95"/>
      <c r="D1215" s="95"/>
      <c r="E1215" s="95"/>
      <c r="F1215" s="95"/>
      <c r="G1215" s="257"/>
    </row>
    <row r="1216" spans="1:7" ht="15.75">
      <c r="A1216" s="126"/>
      <c r="B1216" s="256"/>
      <c r="C1216" s="95"/>
      <c r="D1216" s="95"/>
      <c r="E1216" s="95"/>
      <c r="F1216" s="95"/>
      <c r="G1216" s="257"/>
    </row>
    <row r="1217" spans="1:7" ht="15.75">
      <c r="A1217" s="126"/>
      <c r="B1217" s="256"/>
      <c r="C1217" s="95"/>
      <c r="D1217" s="95"/>
      <c r="E1217" s="95"/>
      <c r="F1217" s="95"/>
      <c r="G1217" s="257"/>
    </row>
    <row r="1218" spans="1:7" ht="15.75">
      <c r="A1218" s="126"/>
      <c r="B1218" s="256"/>
      <c r="C1218" s="95"/>
      <c r="D1218" s="95"/>
      <c r="E1218" s="95"/>
      <c r="F1218" s="95"/>
      <c r="G1218" s="257"/>
    </row>
    <row r="1219" spans="1:7" ht="15.75">
      <c r="A1219" s="126"/>
      <c r="B1219" s="256"/>
      <c r="C1219" s="95"/>
      <c r="D1219" s="95"/>
      <c r="E1219" s="95"/>
      <c r="F1219" s="95"/>
      <c r="G1219" s="257"/>
    </row>
    <row r="1220" spans="1:7" ht="15.75">
      <c r="A1220" s="126"/>
      <c r="B1220" s="256"/>
      <c r="C1220" s="95"/>
      <c r="D1220" s="95"/>
      <c r="E1220" s="95"/>
      <c r="F1220" s="95"/>
      <c r="G1220" s="257"/>
    </row>
    <row r="1221" spans="1:7" ht="15.75">
      <c r="A1221" s="126"/>
      <c r="B1221" s="256"/>
      <c r="C1221" s="95"/>
      <c r="D1221" s="95"/>
      <c r="E1221" s="95"/>
      <c r="F1221" s="95"/>
      <c r="G1221" s="257"/>
    </row>
    <row r="1222" spans="1:7" ht="15.75">
      <c r="A1222" s="126"/>
      <c r="B1222" s="256"/>
      <c r="C1222" s="95"/>
      <c r="D1222" s="95"/>
      <c r="E1222" s="95"/>
      <c r="F1222" s="95"/>
      <c r="G1222" s="257"/>
    </row>
    <row r="1223" spans="1:7" ht="15.75">
      <c r="A1223" s="126"/>
      <c r="B1223" s="256"/>
      <c r="C1223" s="95"/>
      <c r="D1223" s="95"/>
      <c r="E1223" s="95"/>
      <c r="F1223" s="95"/>
      <c r="G1223" s="257"/>
    </row>
    <row r="1224" spans="1:7" ht="15.75">
      <c r="A1224" s="126"/>
      <c r="B1224" s="256"/>
      <c r="C1224" s="95"/>
      <c r="D1224" s="95"/>
      <c r="E1224" s="95"/>
      <c r="F1224" s="95"/>
      <c r="G1224" s="257"/>
    </row>
    <row r="1225" spans="1:7" ht="15.75">
      <c r="A1225" s="126"/>
      <c r="B1225" s="256"/>
      <c r="C1225" s="95"/>
      <c r="D1225" s="95"/>
      <c r="E1225" s="95"/>
      <c r="F1225" s="95"/>
      <c r="G1225" s="257"/>
    </row>
    <row r="1226" spans="1:7" ht="15.75">
      <c r="A1226" s="126"/>
      <c r="B1226" s="256"/>
      <c r="C1226" s="95"/>
      <c r="D1226" s="95"/>
      <c r="E1226" s="95"/>
      <c r="F1226" s="95"/>
      <c r="G1226" s="257"/>
    </row>
    <row r="1227" spans="1:7" ht="15.75">
      <c r="A1227" s="126"/>
      <c r="B1227" s="256"/>
      <c r="C1227" s="95"/>
      <c r="D1227" s="95"/>
      <c r="E1227" s="95"/>
      <c r="F1227" s="95"/>
      <c r="G1227" s="257"/>
    </row>
    <row r="1228" spans="1:7" ht="15.75">
      <c r="A1228" s="126"/>
      <c r="B1228" s="256"/>
      <c r="C1228" s="95"/>
      <c r="D1228" s="95"/>
      <c r="E1228" s="95"/>
      <c r="F1228" s="95"/>
      <c r="G1228" s="257"/>
    </row>
    <row r="1229" spans="1:7" ht="15.75">
      <c r="A1229" s="126"/>
      <c r="B1229" s="256"/>
      <c r="C1229" s="95"/>
      <c r="D1229" s="95"/>
      <c r="E1229" s="95"/>
      <c r="F1229" s="95"/>
      <c r="G1229" s="257"/>
    </row>
    <row r="1230" spans="1:7" ht="15.75">
      <c r="A1230" s="126"/>
      <c r="B1230" s="256"/>
      <c r="C1230" s="95"/>
      <c r="D1230" s="95"/>
      <c r="E1230" s="95"/>
      <c r="F1230" s="95"/>
      <c r="G1230" s="257"/>
    </row>
    <row r="1231" spans="1:7" ht="15.75">
      <c r="A1231" s="126"/>
      <c r="B1231" s="256"/>
      <c r="C1231" s="95"/>
      <c r="D1231" s="95"/>
      <c r="E1231" s="95"/>
      <c r="F1231" s="95"/>
      <c r="G1231" s="257"/>
    </row>
    <row r="1232" spans="1:7" ht="15.75">
      <c r="A1232" s="126"/>
      <c r="B1232" s="256"/>
      <c r="C1232" s="95"/>
      <c r="D1232" s="95"/>
      <c r="E1232" s="95"/>
      <c r="F1232" s="95"/>
      <c r="G1232" s="257"/>
    </row>
    <row r="1233" spans="1:7" ht="15.75">
      <c r="A1233" s="126"/>
      <c r="B1233" s="256"/>
      <c r="C1233" s="95"/>
      <c r="D1233" s="95"/>
      <c r="E1233" s="95"/>
      <c r="F1233" s="95"/>
      <c r="G1233" s="257"/>
    </row>
    <row r="1234" spans="1:7" ht="15.75">
      <c r="A1234" s="126"/>
      <c r="B1234" s="256"/>
      <c r="C1234" s="95"/>
      <c r="D1234" s="95"/>
      <c r="E1234" s="95"/>
      <c r="F1234" s="95"/>
      <c r="G1234" s="257"/>
    </row>
    <row r="1235" spans="1:7" ht="15.75">
      <c r="A1235" s="126"/>
      <c r="B1235" s="256"/>
      <c r="C1235" s="95"/>
      <c r="D1235" s="95"/>
      <c r="E1235" s="95"/>
      <c r="F1235" s="95"/>
      <c r="G1235" s="257"/>
    </row>
    <row r="1236" spans="1:7" ht="15.75">
      <c r="A1236" s="126"/>
      <c r="B1236" s="256"/>
      <c r="C1236" s="95"/>
      <c r="D1236" s="95"/>
      <c r="E1236" s="95"/>
      <c r="F1236" s="95"/>
      <c r="G1236" s="257"/>
    </row>
    <row r="1237" spans="1:7" ht="15.75">
      <c r="A1237" s="126"/>
      <c r="B1237" s="256"/>
      <c r="C1237" s="95"/>
      <c r="D1237" s="95"/>
      <c r="E1237" s="95"/>
      <c r="F1237" s="95"/>
      <c r="G1237" s="257"/>
    </row>
    <row r="1238" spans="1:7" ht="15.75">
      <c r="A1238" s="126"/>
      <c r="B1238" s="256"/>
      <c r="C1238" s="95"/>
      <c r="D1238" s="95"/>
      <c r="E1238" s="95"/>
      <c r="F1238" s="95"/>
      <c r="G1238" s="257"/>
    </row>
    <row r="1239" spans="1:7" ht="15.75">
      <c r="A1239" s="126"/>
      <c r="B1239" s="256"/>
      <c r="C1239" s="95"/>
      <c r="D1239" s="95"/>
      <c r="E1239" s="95"/>
      <c r="F1239" s="95"/>
      <c r="G1239" s="257"/>
    </row>
    <row r="1240" spans="1:7" ht="15.75">
      <c r="A1240" s="126"/>
      <c r="B1240" s="256"/>
      <c r="C1240" s="95"/>
      <c r="D1240" s="95"/>
      <c r="E1240" s="95"/>
      <c r="F1240" s="95"/>
      <c r="G1240" s="257"/>
    </row>
    <row r="1241" spans="1:7" ht="15.75">
      <c r="A1241" s="126"/>
      <c r="B1241" s="256"/>
      <c r="C1241" s="95"/>
      <c r="D1241" s="95"/>
      <c r="E1241" s="95"/>
      <c r="F1241" s="95"/>
      <c r="G1241" s="257"/>
    </row>
    <row r="1242" spans="1:7" ht="15.75">
      <c r="A1242" s="126"/>
      <c r="B1242" s="256"/>
      <c r="C1242" s="95"/>
      <c r="D1242" s="95"/>
      <c r="E1242" s="95"/>
      <c r="F1242" s="95"/>
      <c r="G1242" s="257"/>
    </row>
    <row r="1243" spans="1:7" ht="15.75">
      <c r="A1243" s="126"/>
      <c r="B1243" s="256"/>
      <c r="C1243" s="95"/>
      <c r="D1243" s="95"/>
      <c r="E1243" s="95"/>
      <c r="F1243" s="95"/>
      <c r="G1243" s="257"/>
    </row>
    <row r="1244" spans="1:7" ht="15.75">
      <c r="A1244" s="126"/>
      <c r="B1244" s="256"/>
      <c r="C1244" s="95"/>
      <c r="D1244" s="95"/>
      <c r="E1244" s="95"/>
      <c r="F1244" s="95"/>
      <c r="G1244" s="257"/>
    </row>
    <row r="1245" spans="1:7" ht="15.75">
      <c r="A1245" s="126"/>
      <c r="B1245" s="256"/>
      <c r="C1245" s="95"/>
      <c r="D1245" s="95"/>
      <c r="E1245" s="95"/>
      <c r="F1245" s="95"/>
      <c r="G1245" s="257"/>
    </row>
    <row r="1246" spans="1:7" ht="15.75">
      <c r="A1246" s="126"/>
      <c r="B1246" s="256"/>
      <c r="C1246" s="95"/>
      <c r="D1246" s="95"/>
      <c r="E1246" s="95"/>
      <c r="F1246" s="95"/>
      <c r="G1246" s="257"/>
    </row>
    <row r="1247" spans="1:7" ht="15.75">
      <c r="A1247" s="126"/>
      <c r="B1247" s="256"/>
      <c r="C1247" s="95"/>
      <c r="D1247" s="95"/>
      <c r="E1247" s="95"/>
      <c r="F1247" s="95"/>
      <c r="G1247" s="257"/>
    </row>
    <row r="1248" spans="1:7" ht="15.75">
      <c r="A1248" s="126"/>
      <c r="B1248" s="256"/>
      <c r="C1248" s="95"/>
      <c r="D1248" s="95"/>
      <c r="E1248" s="95"/>
      <c r="F1248" s="95"/>
      <c r="G1248" s="257"/>
    </row>
    <row r="1249" spans="1:7" ht="15.75">
      <c r="A1249" s="126"/>
      <c r="B1249" s="256"/>
      <c r="C1249" s="95"/>
      <c r="D1249" s="95"/>
      <c r="E1249" s="95"/>
      <c r="F1249" s="95"/>
      <c r="G1249" s="257"/>
    </row>
    <row r="1250" spans="1:7" ht="15.75">
      <c r="A1250" s="126"/>
      <c r="B1250" s="256"/>
      <c r="C1250" s="95"/>
      <c r="D1250" s="95"/>
      <c r="E1250" s="95"/>
      <c r="F1250" s="95"/>
      <c r="G1250" s="257"/>
    </row>
    <row r="1251" spans="1:7" ht="15.75">
      <c r="A1251" s="126"/>
      <c r="B1251" s="256"/>
      <c r="C1251" s="95"/>
      <c r="D1251" s="95"/>
      <c r="E1251" s="95"/>
      <c r="F1251" s="95"/>
      <c r="G1251" s="257"/>
    </row>
    <row r="1252" spans="1:7" ht="15.75">
      <c r="A1252" s="126"/>
      <c r="B1252" s="256"/>
      <c r="C1252" s="95"/>
      <c r="D1252" s="95"/>
      <c r="E1252" s="95"/>
      <c r="F1252" s="95"/>
      <c r="G1252" s="257"/>
    </row>
    <row r="1253" spans="1:7" ht="15.75">
      <c r="A1253" s="126"/>
      <c r="B1253" s="256"/>
      <c r="C1253" s="95"/>
      <c r="D1253" s="95"/>
      <c r="E1253" s="95"/>
      <c r="F1253" s="95"/>
      <c r="G1253" s="257"/>
    </row>
    <row r="1254" spans="1:7" ht="15.75">
      <c r="A1254" s="126"/>
      <c r="B1254" s="256"/>
      <c r="C1254" s="95"/>
      <c r="D1254" s="95"/>
      <c r="E1254" s="95"/>
      <c r="F1254" s="95"/>
      <c r="G1254" s="257"/>
    </row>
    <row r="1255" spans="1:7" ht="15.75">
      <c r="A1255" s="126"/>
      <c r="B1255" s="256"/>
      <c r="C1255" s="95"/>
      <c r="D1255" s="95"/>
      <c r="E1255" s="95"/>
      <c r="F1255" s="95"/>
      <c r="G1255" s="257"/>
    </row>
    <row r="1256" spans="1:7" ht="15.75">
      <c r="A1256" s="126"/>
      <c r="B1256" s="256"/>
      <c r="C1256" s="95"/>
      <c r="D1256" s="95"/>
      <c r="E1256" s="95"/>
      <c r="F1256" s="95"/>
      <c r="G1256" s="257"/>
    </row>
    <row r="1257" spans="1:7" ht="15.75">
      <c r="A1257" s="126"/>
      <c r="B1257" s="256"/>
      <c r="C1257" s="95"/>
      <c r="D1257" s="95"/>
      <c r="E1257" s="95"/>
      <c r="F1257" s="95"/>
      <c r="G1257" s="257"/>
    </row>
    <row r="1258" spans="1:7" ht="15.75">
      <c r="A1258" s="126"/>
      <c r="B1258" s="256"/>
      <c r="C1258" s="95"/>
      <c r="D1258" s="95"/>
      <c r="E1258" s="95"/>
      <c r="F1258" s="95"/>
      <c r="G1258" s="257"/>
    </row>
    <row r="1259" spans="1:7" ht="15.75">
      <c r="A1259" s="126"/>
      <c r="B1259" s="256"/>
      <c r="C1259" s="95"/>
      <c r="D1259" s="95"/>
      <c r="E1259" s="95"/>
      <c r="F1259" s="95"/>
      <c r="G1259" s="257"/>
    </row>
    <row r="1260" spans="1:7" ht="15.75">
      <c r="A1260" s="126"/>
      <c r="B1260" s="256"/>
      <c r="C1260" s="95"/>
      <c r="D1260" s="95"/>
      <c r="E1260" s="95"/>
      <c r="F1260" s="95"/>
      <c r="G1260" s="257"/>
    </row>
    <row r="1261" spans="1:7" ht="15.75">
      <c r="A1261" s="126"/>
      <c r="B1261" s="256"/>
      <c r="C1261" s="95"/>
      <c r="D1261" s="95"/>
      <c r="E1261" s="95"/>
      <c r="F1261" s="95"/>
      <c r="G1261" s="257"/>
    </row>
    <row r="1262" spans="1:7" ht="15.75">
      <c r="A1262" s="126"/>
      <c r="B1262" s="256"/>
      <c r="C1262" s="95"/>
      <c r="D1262" s="95"/>
      <c r="E1262" s="95"/>
      <c r="F1262" s="95"/>
      <c r="G1262" s="257"/>
    </row>
    <row r="1263" spans="1:7" ht="15.75">
      <c r="A1263" s="126"/>
      <c r="B1263" s="256"/>
      <c r="C1263" s="95"/>
      <c r="D1263" s="95"/>
      <c r="E1263" s="95"/>
      <c r="F1263" s="95"/>
      <c r="G1263" s="257"/>
    </row>
    <row r="1264" spans="1:7" ht="15.75">
      <c r="A1264" s="126"/>
      <c r="B1264" s="256"/>
      <c r="C1264" s="95"/>
      <c r="D1264" s="95"/>
      <c r="E1264" s="95"/>
      <c r="F1264" s="95"/>
      <c r="G1264" s="257"/>
    </row>
    <row r="1265" spans="1:7" ht="15.75">
      <c r="A1265" s="126"/>
      <c r="B1265" s="256"/>
      <c r="C1265" s="95"/>
      <c r="D1265" s="95"/>
      <c r="E1265" s="95"/>
      <c r="F1265" s="95"/>
      <c r="G1265" s="257"/>
    </row>
    <row r="1266" spans="1:7" ht="15.75">
      <c r="A1266" s="126"/>
      <c r="B1266" s="256"/>
      <c r="C1266" s="95"/>
      <c r="D1266" s="95"/>
      <c r="E1266" s="95"/>
      <c r="F1266" s="95"/>
      <c r="G1266" s="257"/>
    </row>
    <row r="1267" spans="1:7" ht="15.75">
      <c r="A1267" s="126"/>
      <c r="B1267" s="256"/>
      <c r="C1267" s="95"/>
      <c r="D1267" s="95"/>
      <c r="E1267" s="95"/>
      <c r="F1267" s="95"/>
      <c r="G1267" s="257"/>
    </row>
    <row r="1268" spans="1:7" ht="15.75">
      <c r="A1268" s="126"/>
      <c r="B1268" s="256"/>
      <c r="C1268" s="95"/>
      <c r="D1268" s="95"/>
      <c r="E1268" s="95"/>
      <c r="F1268" s="95"/>
      <c r="G1268" s="257"/>
    </row>
    <row r="1269" spans="1:7" ht="15.75">
      <c r="A1269" s="126"/>
      <c r="B1269" s="256"/>
      <c r="C1269" s="95"/>
      <c r="D1269" s="95"/>
      <c r="E1269" s="95"/>
      <c r="F1269" s="95"/>
      <c r="G1269" s="257"/>
    </row>
    <row r="1270" spans="1:7" ht="15.75">
      <c r="A1270" s="126"/>
      <c r="B1270" s="256"/>
      <c r="C1270" s="95"/>
      <c r="D1270" s="95"/>
      <c r="E1270" s="95"/>
      <c r="F1270" s="95"/>
      <c r="G1270" s="257"/>
    </row>
    <row r="1271" spans="1:7" ht="15.75">
      <c r="A1271" s="126"/>
      <c r="B1271" s="256"/>
      <c r="C1271" s="95"/>
      <c r="D1271" s="95"/>
      <c r="E1271" s="95"/>
      <c r="F1271" s="95"/>
      <c r="G1271" s="257"/>
    </row>
    <row r="1272" spans="1:7" ht="15.75">
      <c r="A1272" s="126"/>
      <c r="B1272" s="256"/>
      <c r="C1272" s="95"/>
      <c r="D1272" s="95"/>
      <c r="E1272" s="95"/>
      <c r="F1272" s="95"/>
      <c r="G1272" s="257"/>
    </row>
    <row r="1273" spans="1:7" ht="15.75">
      <c r="A1273" s="126"/>
      <c r="B1273" s="256"/>
      <c r="C1273" s="95"/>
      <c r="D1273" s="95"/>
      <c r="E1273" s="95"/>
      <c r="F1273" s="95"/>
      <c r="G1273" s="257"/>
    </row>
    <row r="1274" spans="1:7" ht="15.75">
      <c r="A1274" s="126"/>
      <c r="B1274" s="256"/>
      <c r="C1274" s="95"/>
      <c r="D1274" s="95"/>
      <c r="E1274" s="95"/>
      <c r="F1274" s="95"/>
      <c r="G1274" s="257"/>
    </row>
    <row r="1275" spans="1:7" ht="15.75">
      <c r="A1275" s="126"/>
      <c r="B1275" s="256"/>
      <c r="C1275" s="95"/>
      <c r="D1275" s="95"/>
      <c r="E1275" s="95"/>
      <c r="F1275" s="95"/>
      <c r="G1275" s="257"/>
    </row>
    <row r="1276" spans="1:7" ht="15.75">
      <c r="A1276" s="126"/>
      <c r="B1276" s="256"/>
      <c r="C1276" s="95"/>
      <c r="D1276" s="95"/>
      <c r="E1276" s="95"/>
      <c r="F1276" s="95"/>
      <c r="G1276" s="257"/>
    </row>
    <row r="1277" spans="1:7" ht="15.75">
      <c r="A1277" s="126"/>
      <c r="B1277" s="256"/>
      <c r="C1277" s="95"/>
      <c r="D1277" s="95"/>
      <c r="E1277" s="95"/>
      <c r="F1277" s="95"/>
      <c r="G1277" s="257"/>
    </row>
    <row r="1278" spans="1:7" ht="15.75">
      <c r="A1278" s="126"/>
      <c r="B1278" s="256"/>
      <c r="C1278" s="95"/>
      <c r="D1278" s="95"/>
      <c r="E1278" s="95"/>
      <c r="F1278" s="95"/>
      <c r="G1278" s="257"/>
    </row>
    <row r="1279" spans="1:7" ht="15.75">
      <c r="A1279" s="126"/>
      <c r="B1279" s="256"/>
      <c r="C1279" s="95"/>
      <c r="D1279" s="95"/>
      <c r="E1279" s="95"/>
      <c r="F1279" s="95"/>
      <c r="G1279" s="257"/>
    </row>
    <row r="1280" spans="1:7" ht="15.75">
      <c r="A1280" s="126"/>
      <c r="B1280" s="256"/>
      <c r="C1280" s="95"/>
      <c r="D1280" s="95"/>
      <c r="E1280" s="95"/>
      <c r="F1280" s="95"/>
      <c r="G1280" s="257"/>
    </row>
    <row r="1281" spans="1:7" ht="15.75">
      <c r="A1281" s="126"/>
      <c r="B1281" s="256"/>
      <c r="C1281" s="95"/>
      <c r="D1281" s="95"/>
      <c r="E1281" s="95"/>
      <c r="F1281" s="95"/>
      <c r="G1281" s="257"/>
    </row>
    <row r="1282" spans="1:7" ht="15.75">
      <c r="A1282" s="126"/>
      <c r="B1282" s="256"/>
      <c r="C1282" s="95"/>
      <c r="D1282" s="95"/>
      <c r="E1282" s="95"/>
      <c r="F1282" s="95"/>
      <c r="G1282" s="257"/>
    </row>
    <row r="1283" spans="1:7" ht="15.75">
      <c r="A1283" s="126"/>
      <c r="B1283" s="256"/>
      <c r="C1283" s="95"/>
      <c r="D1283" s="95"/>
      <c r="E1283" s="95"/>
      <c r="F1283" s="95"/>
      <c r="G1283" s="257"/>
    </row>
    <row r="1284" spans="1:7" ht="15.75">
      <c r="A1284" s="126"/>
      <c r="B1284" s="256"/>
      <c r="C1284" s="95"/>
      <c r="D1284" s="95"/>
      <c r="E1284" s="95"/>
      <c r="F1284" s="95"/>
      <c r="G1284" s="257"/>
    </row>
    <row r="1285" spans="1:7" ht="15.75">
      <c r="A1285" s="126"/>
      <c r="B1285" s="256"/>
      <c r="C1285" s="95"/>
      <c r="D1285" s="95"/>
      <c r="E1285" s="95"/>
      <c r="F1285" s="95"/>
      <c r="G1285" s="257"/>
    </row>
    <row r="1286" spans="1:7" ht="15.75">
      <c r="A1286" s="126"/>
      <c r="B1286" s="256"/>
      <c r="C1286" s="95"/>
      <c r="D1286" s="95"/>
      <c r="E1286" s="95"/>
      <c r="F1286" s="95"/>
      <c r="G1286" s="257"/>
    </row>
    <row r="1287" spans="1:7" ht="15.75">
      <c r="A1287" s="126"/>
      <c r="B1287" s="256"/>
      <c r="C1287" s="95"/>
      <c r="D1287" s="95"/>
      <c r="E1287" s="95"/>
      <c r="F1287" s="95"/>
      <c r="G1287" s="257"/>
    </row>
    <row r="1288" spans="1:7" ht="15.75">
      <c r="A1288" s="126"/>
      <c r="B1288" s="256"/>
      <c r="C1288" s="95"/>
      <c r="D1288" s="95"/>
      <c r="E1288" s="95"/>
      <c r="F1288" s="95"/>
      <c r="G1288" s="257"/>
    </row>
    <row r="1289" spans="1:7" ht="15.75">
      <c r="A1289" s="126"/>
      <c r="B1289" s="256"/>
      <c r="C1289" s="95"/>
      <c r="D1289" s="95"/>
      <c r="E1289" s="95"/>
      <c r="F1289" s="95"/>
      <c r="G1289" s="257"/>
    </row>
    <row r="1290" spans="1:7" ht="15.75">
      <c r="A1290" s="126"/>
      <c r="B1290" s="256"/>
      <c r="C1290" s="95"/>
      <c r="D1290" s="95"/>
      <c r="E1290" s="95"/>
      <c r="F1290" s="95"/>
      <c r="G1290" s="257"/>
    </row>
    <row r="1291" spans="1:7" ht="15.75">
      <c r="A1291" s="126"/>
      <c r="B1291" s="256"/>
      <c r="C1291" s="95"/>
      <c r="D1291" s="95"/>
      <c r="E1291" s="95"/>
      <c r="F1291" s="95"/>
      <c r="G1291" s="257"/>
    </row>
    <row r="1292" spans="1:7" ht="15.75">
      <c r="A1292" s="126"/>
      <c r="B1292" s="256"/>
      <c r="C1292" s="95"/>
      <c r="D1292" s="95"/>
      <c r="E1292" s="95"/>
      <c r="F1292" s="95"/>
      <c r="G1292" s="257"/>
    </row>
    <row r="1293" spans="1:7" ht="15.75">
      <c r="A1293" s="126"/>
      <c r="B1293" s="256"/>
      <c r="C1293" s="95"/>
      <c r="D1293" s="95"/>
      <c r="E1293" s="95"/>
      <c r="F1293" s="95"/>
      <c r="G1293" s="257"/>
    </row>
    <row r="1294" spans="1:7" ht="15.75">
      <c r="A1294" s="126"/>
      <c r="B1294" s="256"/>
      <c r="C1294" s="95"/>
      <c r="D1294" s="95"/>
      <c r="E1294" s="95"/>
      <c r="F1294" s="95"/>
      <c r="G1294" s="257"/>
    </row>
    <row r="1295" spans="1:7" ht="15.75">
      <c r="A1295" s="126"/>
      <c r="B1295" s="256"/>
      <c r="C1295" s="95"/>
      <c r="D1295" s="95"/>
      <c r="E1295" s="95"/>
      <c r="F1295" s="95"/>
      <c r="G1295" s="257"/>
    </row>
    <row r="1296" spans="1:7" ht="15.75">
      <c r="A1296" s="126"/>
      <c r="B1296" s="256"/>
      <c r="C1296" s="95"/>
      <c r="D1296" s="95"/>
      <c r="E1296" s="95"/>
      <c r="F1296" s="95"/>
      <c r="G1296" s="257"/>
    </row>
    <row r="1297" spans="1:7" ht="15.75">
      <c r="A1297" s="126"/>
      <c r="B1297" s="256"/>
      <c r="C1297" s="95"/>
      <c r="D1297" s="95"/>
      <c r="E1297" s="95"/>
      <c r="F1297" s="95"/>
      <c r="G1297" s="257"/>
    </row>
    <row r="1298" spans="1:7" ht="15.75">
      <c r="A1298" s="126"/>
      <c r="B1298" s="256"/>
      <c r="C1298" s="95"/>
      <c r="D1298" s="95"/>
      <c r="E1298" s="95"/>
      <c r="F1298" s="95"/>
      <c r="G1298" s="257"/>
    </row>
    <row r="1299" spans="1:7" ht="15.75">
      <c r="A1299" s="126"/>
      <c r="B1299" s="256"/>
      <c r="C1299" s="95"/>
      <c r="D1299" s="95"/>
      <c r="E1299" s="95"/>
      <c r="F1299" s="95"/>
      <c r="G1299" s="257"/>
    </row>
    <row r="1300" spans="1:7" ht="15.75">
      <c r="A1300" s="126"/>
      <c r="B1300" s="256"/>
      <c r="C1300" s="95"/>
      <c r="D1300" s="95"/>
      <c r="E1300" s="95"/>
      <c r="F1300" s="95"/>
      <c r="G1300" s="257"/>
    </row>
    <row r="1301" spans="1:7" ht="15.75">
      <c r="A1301" s="126"/>
      <c r="B1301" s="256"/>
      <c r="C1301" s="95"/>
      <c r="D1301" s="95"/>
      <c r="E1301" s="95"/>
      <c r="F1301" s="95"/>
      <c r="G1301" s="257"/>
    </row>
    <row r="1302" spans="1:7" ht="15.75">
      <c r="A1302" s="126"/>
      <c r="B1302" s="256"/>
      <c r="C1302" s="95"/>
      <c r="D1302" s="95"/>
      <c r="E1302" s="95"/>
      <c r="F1302" s="95"/>
      <c r="G1302" s="257"/>
    </row>
    <row r="1303" spans="1:7" ht="15.75">
      <c r="A1303" s="126"/>
      <c r="B1303" s="256"/>
      <c r="C1303" s="95"/>
      <c r="D1303" s="95"/>
      <c r="E1303" s="95"/>
      <c r="F1303" s="95"/>
      <c r="G1303" s="257"/>
    </row>
    <row r="1304" spans="1:7" ht="15.75">
      <c r="A1304" s="126"/>
      <c r="B1304" s="256"/>
      <c r="C1304" s="95"/>
      <c r="D1304" s="95"/>
      <c r="E1304" s="95"/>
      <c r="F1304" s="95"/>
      <c r="G1304" s="257"/>
    </row>
    <row r="1305" spans="1:7" ht="15.75">
      <c r="A1305" s="126"/>
      <c r="B1305" s="256"/>
      <c r="C1305" s="95"/>
      <c r="D1305" s="95"/>
      <c r="E1305" s="95"/>
      <c r="F1305" s="95"/>
      <c r="G1305" s="257"/>
    </row>
    <row r="1306" spans="1:7" ht="15.75">
      <c r="A1306" s="126"/>
      <c r="B1306" s="256"/>
      <c r="C1306" s="95"/>
      <c r="D1306" s="95"/>
      <c r="E1306" s="95"/>
      <c r="F1306" s="95"/>
      <c r="G1306" s="257"/>
    </row>
    <row r="1307" spans="1:7" ht="15.75">
      <c r="A1307" s="126"/>
      <c r="B1307" s="256"/>
      <c r="C1307" s="95"/>
      <c r="D1307" s="95"/>
      <c r="E1307" s="95"/>
      <c r="F1307" s="95"/>
      <c r="G1307" s="257"/>
    </row>
    <row r="1308" spans="1:7" ht="15.75">
      <c r="A1308" s="126"/>
      <c r="B1308" s="256"/>
      <c r="C1308" s="95"/>
      <c r="D1308" s="95"/>
      <c r="E1308" s="95"/>
      <c r="F1308" s="95"/>
      <c r="G1308" s="257"/>
    </row>
    <row r="1309" spans="1:7" ht="15.75">
      <c r="A1309" s="126"/>
      <c r="B1309" s="256"/>
      <c r="C1309" s="95"/>
      <c r="D1309" s="95"/>
      <c r="E1309" s="95"/>
      <c r="F1309" s="95"/>
      <c r="G1309" s="257"/>
    </row>
    <row r="1310" spans="1:7" ht="15.75">
      <c r="A1310" s="126"/>
      <c r="B1310" s="256"/>
      <c r="C1310" s="95"/>
      <c r="D1310" s="95"/>
      <c r="E1310" s="95"/>
      <c r="F1310" s="95"/>
      <c r="G1310" s="257"/>
    </row>
    <row r="1311" spans="1:7" ht="15.75">
      <c r="A1311" s="126"/>
      <c r="B1311" s="256"/>
      <c r="C1311" s="95"/>
      <c r="D1311" s="95"/>
      <c r="E1311" s="95"/>
      <c r="F1311" s="95"/>
      <c r="G1311" s="257"/>
    </row>
    <row r="1312" spans="1:7" ht="15.75">
      <c r="A1312" s="126"/>
      <c r="B1312" s="256"/>
      <c r="C1312" s="95"/>
      <c r="D1312" s="95"/>
      <c r="E1312" s="95"/>
      <c r="F1312" s="95"/>
      <c r="G1312" s="257"/>
    </row>
    <row r="1313" spans="1:7" ht="15.75">
      <c r="A1313" s="126"/>
      <c r="B1313" s="256"/>
      <c r="C1313" s="95"/>
      <c r="D1313" s="95"/>
      <c r="E1313" s="95"/>
      <c r="F1313" s="95"/>
      <c r="G1313" s="257"/>
    </row>
    <row r="1314" spans="1:7" ht="15.75">
      <c r="A1314" s="126"/>
      <c r="B1314" s="256"/>
      <c r="C1314" s="95"/>
      <c r="D1314" s="95"/>
      <c r="E1314" s="95"/>
      <c r="F1314" s="95"/>
      <c r="G1314" s="257"/>
    </row>
    <row r="1315" spans="1:7" ht="15.75">
      <c r="A1315" s="126"/>
      <c r="B1315" s="256"/>
      <c r="C1315" s="95"/>
      <c r="D1315" s="95"/>
      <c r="E1315" s="95"/>
      <c r="F1315" s="95"/>
      <c r="G1315" s="257"/>
    </row>
    <row r="1316" spans="1:7" ht="15.75">
      <c r="A1316" s="126"/>
      <c r="B1316" s="256"/>
      <c r="C1316" s="95"/>
      <c r="D1316" s="95"/>
      <c r="E1316" s="95"/>
      <c r="F1316" s="95"/>
      <c r="G1316" s="257"/>
    </row>
    <row r="1317" spans="1:7" ht="15.75">
      <c r="A1317" s="126"/>
      <c r="B1317" s="256"/>
      <c r="C1317" s="95"/>
      <c r="D1317" s="95"/>
      <c r="E1317" s="95"/>
      <c r="F1317" s="95"/>
      <c r="G1317" s="257"/>
    </row>
    <row r="1318" spans="1:7" ht="15.75">
      <c r="A1318" s="126"/>
      <c r="B1318" s="256"/>
      <c r="C1318" s="95"/>
      <c r="D1318" s="95"/>
      <c r="E1318" s="95"/>
      <c r="F1318" s="95"/>
      <c r="G1318" s="257"/>
    </row>
    <row r="1319" spans="1:7" ht="15.75">
      <c r="A1319" s="126"/>
      <c r="B1319" s="256"/>
      <c r="C1319" s="95"/>
      <c r="D1319" s="95"/>
      <c r="E1319" s="95"/>
      <c r="F1319" s="95"/>
      <c r="G1319" s="257"/>
    </row>
    <row r="1320" spans="1:7" ht="15.75">
      <c r="A1320" s="126"/>
      <c r="B1320" s="256"/>
      <c r="C1320" s="95"/>
      <c r="D1320" s="95"/>
      <c r="E1320" s="95"/>
      <c r="F1320" s="95"/>
      <c r="G1320" s="257"/>
    </row>
    <row r="1321" spans="1:7" ht="15.75">
      <c r="A1321" s="126"/>
      <c r="B1321" s="256"/>
      <c r="C1321" s="95"/>
      <c r="D1321" s="95"/>
      <c r="E1321" s="95"/>
      <c r="F1321" s="95"/>
      <c r="G1321" s="257"/>
    </row>
    <row r="1322" spans="1:7" ht="15.75">
      <c r="A1322" s="126"/>
      <c r="B1322" s="256"/>
      <c r="C1322" s="95"/>
      <c r="D1322" s="95"/>
      <c r="E1322" s="95"/>
      <c r="F1322" s="95"/>
      <c r="G1322" s="257"/>
    </row>
    <row r="1323" spans="1:7" ht="15.75">
      <c r="A1323" s="126"/>
      <c r="B1323" s="256"/>
      <c r="C1323" s="95"/>
      <c r="D1323" s="95"/>
      <c r="E1323" s="95"/>
      <c r="F1323" s="95"/>
      <c r="G1323" s="257"/>
    </row>
    <row r="1324" spans="1:7" ht="15.75">
      <c r="A1324" s="126"/>
      <c r="B1324" s="256"/>
      <c r="C1324" s="95"/>
      <c r="D1324" s="95"/>
      <c r="E1324" s="95"/>
      <c r="F1324" s="95"/>
      <c r="G1324" s="257"/>
    </row>
    <row r="1325" spans="1:7" ht="15.75">
      <c r="A1325" s="126"/>
      <c r="B1325" s="256"/>
      <c r="C1325" s="95"/>
      <c r="D1325" s="95"/>
      <c r="E1325" s="95"/>
      <c r="F1325" s="95"/>
      <c r="G1325" s="257"/>
    </row>
    <row r="1326" spans="1:7" ht="15.75">
      <c r="A1326" s="126"/>
      <c r="B1326" s="256"/>
      <c r="C1326" s="95"/>
      <c r="D1326" s="95"/>
      <c r="E1326" s="95"/>
      <c r="F1326" s="95"/>
      <c r="G1326" s="257"/>
    </row>
    <row r="1327" spans="1:7" ht="15.75">
      <c r="A1327" s="126"/>
      <c r="B1327" s="256"/>
      <c r="C1327" s="95"/>
      <c r="D1327" s="95"/>
      <c r="E1327" s="95"/>
      <c r="F1327" s="95"/>
      <c r="G1327" s="257"/>
    </row>
    <row r="1328" spans="1:7" ht="15.75">
      <c r="A1328" s="126"/>
      <c r="B1328" s="256"/>
      <c r="C1328" s="95"/>
      <c r="D1328" s="95"/>
      <c r="E1328" s="95"/>
      <c r="F1328" s="95"/>
      <c r="G1328" s="257"/>
    </row>
    <row r="1329" spans="1:7" ht="15.75">
      <c r="A1329" s="126"/>
      <c r="B1329" s="256"/>
      <c r="C1329" s="95"/>
      <c r="D1329" s="95"/>
      <c r="E1329" s="95"/>
      <c r="F1329" s="95"/>
      <c r="G1329" s="257"/>
    </row>
    <row r="1330" spans="1:7" ht="15.75">
      <c r="A1330" s="126"/>
      <c r="B1330" s="256"/>
      <c r="C1330" s="95"/>
      <c r="D1330" s="95"/>
      <c r="E1330" s="95"/>
      <c r="F1330" s="95"/>
      <c r="G1330" s="257"/>
    </row>
    <row r="1331" spans="1:7" ht="15.75">
      <c r="A1331" s="126"/>
      <c r="B1331" s="256"/>
      <c r="C1331" s="95"/>
      <c r="D1331" s="95"/>
      <c r="E1331" s="95"/>
      <c r="F1331" s="95"/>
      <c r="G1331" s="257"/>
    </row>
    <row r="1332" spans="1:7" ht="15.75">
      <c r="A1332" s="126"/>
      <c r="B1332" s="256"/>
      <c r="C1332" s="95"/>
      <c r="D1332" s="95"/>
      <c r="E1332" s="95"/>
      <c r="F1332" s="95"/>
      <c r="G1332" s="257"/>
    </row>
    <row r="1333" spans="1:7" ht="15.75">
      <c r="A1333" s="126"/>
      <c r="B1333" s="256"/>
      <c r="C1333" s="95"/>
      <c r="D1333" s="95"/>
      <c r="E1333" s="95"/>
      <c r="F1333" s="95"/>
      <c r="G1333" s="257"/>
    </row>
    <row r="1334" spans="1:7" ht="15.75">
      <c r="A1334" s="126"/>
      <c r="B1334" s="256"/>
      <c r="C1334" s="95"/>
      <c r="D1334" s="95"/>
      <c r="E1334" s="95"/>
      <c r="F1334" s="95"/>
      <c r="G1334" s="257"/>
    </row>
    <row r="1335" spans="1:7" ht="15.75">
      <c r="A1335" s="126"/>
      <c r="B1335" s="256"/>
      <c r="C1335" s="95"/>
      <c r="D1335" s="95"/>
      <c r="E1335" s="95"/>
      <c r="F1335" s="95"/>
      <c r="G1335" s="257"/>
    </row>
    <row r="1336" spans="1:7" ht="15.75">
      <c r="A1336" s="126"/>
      <c r="B1336" s="256"/>
      <c r="C1336" s="95"/>
      <c r="D1336" s="95"/>
      <c r="E1336" s="95"/>
      <c r="F1336" s="95"/>
      <c r="G1336" s="257"/>
    </row>
    <row r="1337" spans="1:7" ht="15.75">
      <c r="A1337" s="126"/>
      <c r="B1337" s="256"/>
      <c r="C1337" s="95"/>
      <c r="D1337" s="95"/>
      <c r="E1337" s="95"/>
      <c r="F1337" s="95"/>
      <c r="G1337" s="257"/>
    </row>
    <row r="1338" spans="1:7" ht="15.75">
      <c r="A1338" s="126"/>
      <c r="B1338" s="256"/>
      <c r="C1338" s="95"/>
      <c r="D1338" s="95"/>
      <c r="E1338" s="95"/>
      <c r="F1338" s="95"/>
      <c r="G1338" s="257"/>
    </row>
    <row r="1339" spans="1:7" ht="15.75">
      <c r="A1339" s="126"/>
      <c r="B1339" s="256"/>
      <c r="C1339" s="95"/>
      <c r="D1339" s="95"/>
      <c r="E1339" s="95"/>
      <c r="F1339" s="95"/>
      <c r="G1339" s="257"/>
    </row>
    <row r="1340" spans="1:7" ht="15.75">
      <c r="A1340" s="126"/>
      <c r="B1340" s="256"/>
      <c r="C1340" s="95"/>
      <c r="D1340" s="95"/>
      <c r="E1340" s="95"/>
      <c r="F1340" s="95"/>
      <c r="G1340" s="257"/>
    </row>
    <row r="1341" spans="1:7" ht="15.75">
      <c r="A1341" s="126"/>
      <c r="B1341" s="256"/>
      <c r="C1341" s="95"/>
      <c r="D1341" s="95"/>
      <c r="E1341" s="95"/>
      <c r="F1341" s="95"/>
      <c r="G1341" s="257"/>
    </row>
    <row r="1342" spans="1:7" ht="15.75">
      <c r="A1342" s="126"/>
      <c r="B1342" s="256"/>
      <c r="C1342" s="95"/>
      <c r="D1342" s="95"/>
      <c r="E1342" s="95"/>
      <c r="F1342" s="95"/>
      <c r="G1342" s="257"/>
    </row>
    <row r="1343" spans="1:7" ht="15.75">
      <c r="A1343" s="126"/>
      <c r="B1343" s="256"/>
      <c r="C1343" s="95"/>
      <c r="D1343" s="95"/>
      <c r="E1343" s="95"/>
      <c r="F1343" s="95"/>
      <c r="G1343" s="257"/>
    </row>
    <row r="1344" spans="1:7" ht="15.75">
      <c r="A1344" s="126"/>
      <c r="B1344" s="256"/>
      <c r="C1344" s="95"/>
      <c r="D1344" s="95"/>
      <c r="E1344" s="95"/>
      <c r="F1344" s="95"/>
      <c r="G1344" s="257"/>
    </row>
    <row r="1345" spans="1:7" ht="15.75">
      <c r="A1345" s="126"/>
      <c r="B1345" s="256"/>
      <c r="C1345" s="95"/>
      <c r="D1345" s="95"/>
      <c r="E1345" s="95"/>
      <c r="F1345" s="95"/>
      <c r="G1345" s="257"/>
    </row>
    <row r="1346" spans="1:7" ht="15.75">
      <c r="A1346" s="126"/>
      <c r="B1346" s="256"/>
      <c r="C1346" s="95"/>
      <c r="D1346" s="95"/>
      <c r="E1346" s="95"/>
      <c r="F1346" s="95"/>
      <c r="G1346" s="257"/>
    </row>
    <row r="1347" spans="1:7" ht="15.75">
      <c r="A1347" s="126"/>
      <c r="B1347" s="256"/>
      <c r="C1347" s="95"/>
      <c r="D1347" s="95"/>
      <c r="E1347" s="95"/>
      <c r="F1347" s="95"/>
      <c r="G1347" s="257"/>
    </row>
    <row r="1348" spans="1:7" ht="15.75">
      <c r="A1348" s="126"/>
      <c r="B1348" s="256"/>
      <c r="C1348" s="95"/>
      <c r="D1348" s="95"/>
      <c r="E1348" s="95"/>
      <c r="F1348" s="95"/>
      <c r="G1348" s="257"/>
    </row>
    <row r="1349" spans="1:7" ht="15.75">
      <c r="A1349" s="126"/>
      <c r="B1349" s="256"/>
      <c r="C1349" s="95"/>
      <c r="D1349" s="95"/>
      <c r="E1349" s="95"/>
      <c r="F1349" s="95"/>
      <c r="G1349" s="257"/>
    </row>
    <row r="1350" spans="1:7" ht="15.75">
      <c r="A1350" s="126"/>
      <c r="B1350" s="256"/>
      <c r="C1350" s="95"/>
      <c r="D1350" s="95"/>
      <c r="E1350" s="95"/>
      <c r="F1350" s="95"/>
      <c r="G1350" s="257"/>
    </row>
    <row r="1351" spans="1:7" ht="15.75">
      <c r="A1351" s="126"/>
      <c r="B1351" s="256"/>
      <c r="C1351" s="95"/>
      <c r="D1351" s="95"/>
      <c r="E1351" s="95"/>
      <c r="F1351" s="95"/>
      <c r="G1351" s="257"/>
    </row>
    <row r="1352" spans="1:7" ht="15.75">
      <c r="A1352" s="126"/>
      <c r="B1352" s="256"/>
      <c r="C1352" s="95"/>
      <c r="D1352" s="95"/>
      <c r="E1352" s="95"/>
      <c r="F1352" s="95"/>
      <c r="G1352" s="257"/>
    </row>
    <row r="1353" spans="1:7" ht="15.75">
      <c r="A1353" s="126"/>
      <c r="B1353" s="256"/>
      <c r="C1353" s="95"/>
      <c r="D1353" s="95"/>
      <c r="E1353" s="95"/>
      <c r="F1353" s="95"/>
      <c r="G1353" s="257"/>
    </row>
    <row r="1354" spans="1:7" ht="15.75">
      <c r="A1354" s="126"/>
      <c r="B1354" s="256"/>
      <c r="C1354" s="95"/>
      <c r="D1354" s="95"/>
      <c r="E1354" s="95"/>
      <c r="F1354" s="95"/>
      <c r="G1354" s="257"/>
    </row>
    <row r="1355" spans="1:7" ht="15.75">
      <c r="A1355" s="126"/>
      <c r="B1355" s="256"/>
      <c r="C1355" s="95"/>
      <c r="D1355" s="95"/>
      <c r="E1355" s="95"/>
      <c r="F1355" s="95"/>
      <c r="G1355" s="257"/>
    </row>
    <row r="1356" spans="1:7" ht="15.75">
      <c r="A1356" s="126"/>
      <c r="B1356" s="256"/>
      <c r="C1356" s="95"/>
      <c r="D1356" s="95"/>
      <c r="E1356" s="95"/>
      <c r="F1356" s="95"/>
      <c r="G1356" s="257"/>
    </row>
    <row r="1357" spans="1:7" ht="15.75">
      <c r="A1357" s="126"/>
      <c r="B1357" s="256"/>
      <c r="C1357" s="95"/>
      <c r="D1357" s="95"/>
      <c r="E1357" s="95"/>
      <c r="F1357" s="95"/>
      <c r="G1357" s="257"/>
    </row>
    <row r="1358" spans="1:7" ht="15.75">
      <c r="A1358" s="126"/>
      <c r="B1358" s="256"/>
      <c r="C1358" s="95"/>
      <c r="D1358" s="95"/>
      <c r="E1358" s="95"/>
      <c r="F1358" s="95"/>
      <c r="G1358" s="257"/>
    </row>
    <row r="1359" spans="1:7" ht="15.75">
      <c r="A1359" s="126"/>
      <c r="B1359" s="256"/>
      <c r="C1359" s="95"/>
      <c r="D1359" s="95"/>
      <c r="E1359" s="95"/>
      <c r="F1359" s="95"/>
      <c r="G1359" s="257"/>
    </row>
    <row r="1360" spans="1:7" ht="15.75">
      <c r="A1360" s="126"/>
      <c r="B1360" s="256"/>
      <c r="C1360" s="95"/>
      <c r="D1360" s="95"/>
      <c r="E1360" s="95"/>
      <c r="F1360" s="95"/>
      <c r="G1360" s="257"/>
    </row>
    <row r="1361" spans="1:7" ht="15.75">
      <c r="A1361" s="126"/>
      <c r="B1361" s="256"/>
      <c r="C1361" s="95"/>
      <c r="D1361" s="95"/>
      <c r="E1361" s="95"/>
      <c r="F1361" s="95"/>
      <c r="G1361" s="257"/>
    </row>
    <row r="1362" spans="1:7" ht="15.75">
      <c r="A1362" s="126"/>
      <c r="B1362" s="256"/>
      <c r="C1362" s="95"/>
      <c r="D1362" s="95"/>
      <c r="E1362" s="95"/>
      <c r="F1362" s="95"/>
      <c r="G1362" s="257"/>
    </row>
    <row r="1363" spans="1:7" ht="15.75">
      <c r="A1363" s="126"/>
      <c r="B1363" s="256"/>
      <c r="C1363" s="95"/>
      <c r="D1363" s="95"/>
      <c r="E1363" s="95"/>
      <c r="F1363" s="95"/>
      <c r="G1363" s="257"/>
    </row>
    <row r="1364" spans="1:7" ht="15.75">
      <c r="A1364" s="126"/>
      <c r="B1364" s="256"/>
      <c r="C1364" s="95"/>
      <c r="D1364" s="95"/>
      <c r="E1364" s="95"/>
      <c r="F1364" s="95"/>
      <c r="G1364" s="257"/>
    </row>
    <row r="1365" spans="1:7" ht="15.75">
      <c r="A1365" s="126"/>
      <c r="B1365" s="256"/>
      <c r="C1365" s="95"/>
      <c r="D1365" s="95"/>
      <c r="E1365" s="95"/>
      <c r="F1365" s="95"/>
      <c r="G1365" s="257"/>
    </row>
    <row r="1366" spans="1:7" ht="15.75">
      <c r="A1366" s="126"/>
      <c r="B1366" s="256"/>
      <c r="C1366" s="95"/>
      <c r="D1366" s="95"/>
      <c r="E1366" s="95"/>
      <c r="F1366" s="95"/>
      <c r="G1366" s="257"/>
    </row>
    <row r="1367" spans="1:7" ht="15.75">
      <c r="A1367" s="126"/>
      <c r="B1367" s="256"/>
      <c r="C1367" s="95"/>
      <c r="D1367" s="95"/>
      <c r="E1367" s="95"/>
      <c r="F1367" s="95"/>
      <c r="G1367" s="257"/>
    </row>
    <row r="1368" spans="1:7" ht="15.75">
      <c r="A1368" s="126"/>
      <c r="B1368" s="256"/>
      <c r="C1368" s="95"/>
      <c r="D1368" s="95"/>
      <c r="E1368" s="95"/>
      <c r="F1368" s="95"/>
      <c r="G1368" s="257"/>
    </row>
    <row r="1369" spans="1:7" ht="15.75">
      <c r="A1369" s="126"/>
      <c r="B1369" s="256"/>
      <c r="C1369" s="95"/>
      <c r="D1369" s="95"/>
      <c r="E1369" s="95"/>
      <c r="F1369" s="95"/>
      <c r="G1369" s="257"/>
    </row>
    <row r="1370" spans="1:7" ht="15.75">
      <c r="A1370" s="126"/>
      <c r="B1370" s="256"/>
      <c r="C1370" s="95"/>
      <c r="D1370" s="95"/>
      <c r="E1370" s="95"/>
      <c r="F1370" s="95"/>
      <c r="G1370" s="257"/>
    </row>
    <row r="1371" spans="1:7" ht="15.75">
      <c r="A1371" s="126"/>
      <c r="B1371" s="256"/>
      <c r="C1371" s="95"/>
      <c r="D1371" s="95"/>
      <c r="E1371" s="95"/>
      <c r="F1371" s="95"/>
      <c r="G1371" s="257"/>
    </row>
    <row r="1372" spans="1:7" ht="15.75">
      <c r="A1372" s="126"/>
      <c r="B1372" s="256"/>
      <c r="C1372" s="95"/>
      <c r="D1372" s="95"/>
      <c r="E1372" s="95"/>
      <c r="F1372" s="95"/>
      <c r="G1372" s="257"/>
    </row>
    <row r="1373" spans="1:7" ht="15.75">
      <c r="A1373" s="126"/>
      <c r="B1373" s="256"/>
      <c r="C1373" s="95"/>
      <c r="D1373" s="95"/>
      <c r="E1373" s="95"/>
      <c r="F1373" s="95"/>
      <c r="G1373" s="257"/>
    </row>
    <row r="1374" spans="1:7" ht="15.75">
      <c r="A1374" s="126"/>
      <c r="B1374" s="256"/>
      <c r="C1374" s="95"/>
      <c r="D1374" s="95"/>
      <c r="E1374" s="95"/>
      <c r="F1374" s="95"/>
      <c r="G1374" s="257"/>
    </row>
    <row r="1375" spans="1:7" ht="15.75">
      <c r="A1375" s="126"/>
      <c r="B1375" s="256"/>
      <c r="C1375" s="95"/>
      <c r="D1375" s="95"/>
      <c r="E1375" s="95"/>
      <c r="F1375" s="95"/>
      <c r="G1375" s="257"/>
    </row>
    <row r="1376" spans="1:7" ht="15.75">
      <c r="A1376" s="126"/>
      <c r="B1376" s="256"/>
      <c r="C1376" s="95"/>
      <c r="D1376" s="95"/>
      <c r="E1376" s="95"/>
      <c r="F1376" s="95"/>
      <c r="G1376" s="257"/>
    </row>
    <row r="1377" spans="1:7" ht="15.75">
      <c r="A1377" s="126"/>
      <c r="B1377" s="256"/>
      <c r="C1377" s="95"/>
      <c r="D1377" s="95"/>
      <c r="E1377" s="95"/>
      <c r="F1377" s="95"/>
      <c r="G1377" s="257"/>
    </row>
    <row r="1378" spans="1:7" ht="15.75">
      <c r="A1378" s="126"/>
      <c r="B1378" s="256"/>
      <c r="C1378" s="95"/>
      <c r="D1378" s="95"/>
      <c r="E1378" s="95"/>
      <c r="F1378" s="95"/>
      <c r="G1378" s="257"/>
    </row>
    <row r="1379" spans="1:7" ht="15.75">
      <c r="A1379" s="126"/>
      <c r="B1379" s="256"/>
      <c r="C1379" s="95"/>
      <c r="D1379" s="95"/>
      <c r="E1379" s="95"/>
      <c r="F1379" s="95"/>
      <c r="G1379" s="257"/>
    </row>
    <row r="1380" spans="1:7" ht="15.75">
      <c r="A1380" s="126"/>
      <c r="B1380" s="256"/>
      <c r="C1380" s="95"/>
      <c r="D1380" s="95"/>
      <c r="E1380" s="95"/>
      <c r="F1380" s="95"/>
      <c r="G1380" s="257"/>
    </row>
    <row r="1381" spans="1:7" ht="15.75">
      <c r="A1381" s="126"/>
      <c r="B1381" s="256"/>
      <c r="C1381" s="95"/>
      <c r="D1381" s="95"/>
      <c r="E1381" s="95"/>
      <c r="F1381" s="95"/>
      <c r="G1381" s="257"/>
    </row>
    <row r="1382" spans="1:7" ht="15.75">
      <c r="A1382" s="126"/>
      <c r="B1382" s="256"/>
      <c r="C1382" s="95"/>
      <c r="D1382" s="95"/>
      <c r="E1382" s="95"/>
      <c r="F1382" s="95"/>
      <c r="G1382" s="257"/>
    </row>
    <row r="1383" spans="1:7" ht="15.75">
      <c r="A1383" s="126"/>
      <c r="B1383" s="256"/>
      <c r="C1383" s="95"/>
      <c r="D1383" s="95"/>
      <c r="E1383" s="95"/>
      <c r="F1383" s="95"/>
      <c r="G1383" s="257"/>
    </row>
    <row r="1384" spans="1:7" ht="15.75">
      <c r="A1384" s="126"/>
      <c r="B1384" s="256"/>
      <c r="C1384" s="95"/>
      <c r="D1384" s="95"/>
      <c r="E1384" s="95"/>
      <c r="F1384" s="95"/>
      <c r="G1384" s="257"/>
    </row>
    <row r="1385" spans="1:7" ht="15.75">
      <c r="A1385" s="126"/>
      <c r="B1385" s="256"/>
      <c r="C1385" s="95"/>
      <c r="D1385" s="95"/>
      <c r="E1385" s="95"/>
      <c r="F1385" s="95"/>
      <c r="G1385" s="257"/>
    </row>
    <row r="1386" spans="1:7" ht="15.75">
      <c r="A1386" s="126"/>
      <c r="B1386" s="256"/>
      <c r="C1386" s="95"/>
      <c r="D1386" s="95"/>
      <c r="E1386" s="95"/>
      <c r="F1386" s="95"/>
      <c r="G1386" s="257"/>
    </row>
    <row r="1387" spans="1:7" ht="15.75">
      <c r="A1387" s="126"/>
      <c r="B1387" s="256"/>
      <c r="C1387" s="95"/>
      <c r="D1387" s="95"/>
      <c r="E1387" s="95"/>
      <c r="F1387" s="95"/>
      <c r="G1387" s="257"/>
    </row>
    <row r="1388" spans="1:7" ht="15.75">
      <c r="A1388" s="126"/>
      <c r="B1388" s="256"/>
      <c r="C1388" s="95"/>
      <c r="D1388" s="95"/>
      <c r="E1388" s="95"/>
      <c r="F1388" s="95"/>
      <c r="G1388" s="257"/>
    </row>
    <row r="1389" spans="1:7" ht="15.75">
      <c r="A1389" s="126"/>
      <c r="B1389" s="256"/>
      <c r="C1389" s="95"/>
      <c r="D1389" s="95"/>
      <c r="E1389" s="95"/>
      <c r="F1389" s="95"/>
      <c r="G1389" s="257"/>
    </row>
    <row r="1390" spans="1:7" ht="15.75">
      <c r="A1390" s="126"/>
      <c r="B1390" s="256"/>
      <c r="C1390" s="95"/>
      <c r="D1390" s="95"/>
      <c r="E1390" s="95"/>
      <c r="F1390" s="95"/>
      <c r="G1390" s="257"/>
    </row>
    <row r="1391" spans="1:7" ht="15.75">
      <c r="A1391" s="126"/>
      <c r="B1391" s="256"/>
      <c r="C1391" s="95"/>
      <c r="D1391" s="95"/>
      <c r="E1391" s="95"/>
      <c r="F1391" s="95"/>
      <c r="G1391" s="257"/>
    </row>
    <row r="1392" spans="1:7" ht="15.75">
      <c r="A1392" s="126"/>
      <c r="B1392" s="256"/>
      <c r="C1392" s="95"/>
      <c r="D1392" s="95"/>
      <c r="E1392" s="95"/>
      <c r="F1392" s="95"/>
      <c r="G1392" s="257"/>
    </row>
    <row r="1393" spans="1:7" ht="15.75">
      <c r="A1393" s="126"/>
      <c r="B1393" s="256"/>
      <c r="C1393" s="95"/>
      <c r="D1393" s="95"/>
      <c r="E1393" s="95"/>
      <c r="F1393" s="95"/>
      <c r="G1393" s="257"/>
    </row>
    <row r="1394" spans="1:7" ht="15.75">
      <c r="A1394" s="126"/>
      <c r="B1394" s="256"/>
      <c r="C1394" s="95"/>
      <c r="D1394" s="95"/>
      <c r="E1394" s="95"/>
      <c r="F1394" s="95"/>
      <c r="G1394" s="257"/>
    </row>
    <row r="1395" spans="1:7" ht="15.75">
      <c r="A1395" s="126"/>
      <c r="B1395" s="256"/>
      <c r="C1395" s="95"/>
      <c r="D1395" s="95"/>
      <c r="E1395" s="95"/>
      <c r="F1395" s="95"/>
      <c r="G1395" s="257"/>
    </row>
    <row r="1396" spans="1:7" ht="15.75">
      <c r="A1396" s="126"/>
      <c r="B1396" s="256"/>
      <c r="C1396" s="95"/>
      <c r="D1396" s="95"/>
      <c r="E1396" s="95"/>
      <c r="F1396" s="95"/>
      <c r="G1396" s="257"/>
    </row>
    <row r="1397" spans="1:7" ht="15.75">
      <c r="A1397" s="126"/>
      <c r="B1397" s="256"/>
      <c r="C1397" s="95"/>
      <c r="D1397" s="95"/>
      <c r="E1397" s="95"/>
      <c r="F1397" s="95"/>
      <c r="G1397" s="257"/>
    </row>
    <row r="1398" spans="1:7" ht="15.75">
      <c r="A1398" s="126"/>
      <c r="B1398" s="256"/>
      <c r="C1398" s="95"/>
      <c r="D1398" s="95"/>
      <c r="E1398" s="95"/>
      <c r="F1398" s="95"/>
      <c r="G1398" s="257"/>
    </row>
    <row r="1399" spans="1:7" ht="15.75">
      <c r="A1399" s="126"/>
      <c r="B1399" s="256"/>
      <c r="C1399" s="95"/>
      <c r="D1399" s="95"/>
      <c r="E1399" s="95"/>
      <c r="F1399" s="95"/>
      <c r="G1399" s="257"/>
    </row>
    <row r="1400" spans="1:7" ht="15.75">
      <c r="A1400" s="126"/>
      <c r="B1400" s="256"/>
      <c r="C1400" s="95"/>
      <c r="D1400" s="95"/>
      <c r="E1400" s="95"/>
      <c r="F1400" s="95"/>
      <c r="G1400" s="257"/>
    </row>
    <row r="1401" spans="1:7" ht="15.75">
      <c r="A1401" s="126"/>
      <c r="B1401" s="256"/>
      <c r="C1401" s="95"/>
      <c r="D1401" s="95"/>
      <c r="E1401" s="95"/>
      <c r="F1401" s="95"/>
      <c r="G1401" s="257"/>
    </row>
    <row r="1402" spans="1:7" ht="15.75">
      <c r="A1402" s="126"/>
      <c r="B1402" s="256"/>
      <c r="C1402" s="95"/>
      <c r="D1402" s="95"/>
      <c r="E1402" s="95"/>
      <c r="F1402" s="95"/>
      <c r="G1402" s="257"/>
    </row>
    <row r="1403" spans="1:7" ht="15.75">
      <c r="A1403" s="126"/>
      <c r="B1403" s="256"/>
      <c r="C1403" s="95"/>
      <c r="D1403" s="95"/>
      <c r="E1403" s="95"/>
      <c r="F1403" s="95"/>
      <c r="G1403" s="257"/>
    </row>
    <row r="1404" spans="1:7" ht="15.75">
      <c r="A1404" s="126"/>
      <c r="B1404" s="256"/>
      <c r="C1404" s="95"/>
      <c r="D1404" s="95"/>
      <c r="E1404" s="95"/>
      <c r="F1404" s="95"/>
      <c r="G1404" s="257"/>
    </row>
    <row r="1405" spans="1:7" ht="15.75">
      <c r="A1405" s="126"/>
      <c r="B1405" s="256"/>
      <c r="C1405" s="95"/>
      <c r="D1405" s="95"/>
      <c r="E1405" s="95"/>
      <c r="F1405" s="95"/>
      <c r="G1405" s="257"/>
    </row>
    <row r="1406" spans="1:7" ht="15.75">
      <c r="A1406" s="126"/>
      <c r="B1406" s="256"/>
      <c r="C1406" s="95"/>
      <c r="D1406" s="95"/>
      <c r="E1406" s="95"/>
      <c r="F1406" s="95"/>
      <c r="G1406" s="257"/>
    </row>
    <row r="1407" spans="1:7" ht="15.75">
      <c r="A1407" s="126"/>
      <c r="B1407" s="256"/>
      <c r="C1407" s="95"/>
      <c r="D1407" s="95"/>
      <c r="E1407" s="95"/>
      <c r="F1407" s="95"/>
      <c r="G1407" s="257"/>
    </row>
    <row r="1408" spans="1:7" ht="15.75">
      <c r="A1408" s="126"/>
      <c r="B1408" s="256"/>
      <c r="C1408" s="95"/>
      <c r="D1408" s="95"/>
      <c r="E1408" s="95"/>
      <c r="F1408" s="95"/>
      <c r="G1408" s="257"/>
    </row>
    <row r="1409" spans="1:7" ht="15.75">
      <c r="A1409" s="126"/>
      <c r="B1409" s="256"/>
      <c r="C1409" s="95"/>
      <c r="D1409" s="95"/>
      <c r="E1409" s="95"/>
      <c r="F1409" s="95"/>
      <c r="G1409" s="257"/>
    </row>
    <row r="1410" spans="1:7" ht="15.75">
      <c r="A1410" s="126"/>
      <c r="B1410" s="256"/>
      <c r="C1410" s="95"/>
      <c r="D1410" s="95"/>
      <c r="E1410" s="95"/>
      <c r="F1410" s="95"/>
      <c r="G1410" s="257"/>
    </row>
    <row r="1411" spans="1:7" ht="15.75">
      <c r="A1411" s="126"/>
      <c r="B1411" s="256"/>
      <c r="C1411" s="95"/>
      <c r="D1411" s="95"/>
      <c r="E1411" s="95"/>
      <c r="F1411" s="95"/>
      <c r="G1411" s="257"/>
    </row>
    <row r="1412" spans="1:7" ht="15.75">
      <c r="A1412" s="126"/>
      <c r="B1412" s="256"/>
      <c r="C1412" s="95"/>
      <c r="D1412" s="95"/>
      <c r="E1412" s="95"/>
      <c r="F1412" s="95"/>
      <c r="G1412" s="257"/>
    </row>
    <row r="1413" spans="1:7" ht="15.75">
      <c r="A1413" s="126"/>
      <c r="B1413" s="256"/>
      <c r="C1413" s="95"/>
      <c r="D1413" s="95"/>
      <c r="E1413" s="95"/>
      <c r="F1413" s="95"/>
      <c r="G1413" s="257"/>
    </row>
    <row r="1414" spans="1:7" ht="15.75">
      <c r="A1414" s="126"/>
      <c r="B1414" s="256"/>
      <c r="C1414" s="95"/>
      <c r="D1414" s="95"/>
      <c r="E1414" s="95"/>
      <c r="F1414" s="95"/>
      <c r="G1414" s="257"/>
    </row>
    <row r="1415" spans="1:7" ht="15.75">
      <c r="A1415" s="126"/>
      <c r="B1415" s="256"/>
      <c r="C1415" s="95"/>
      <c r="D1415" s="95"/>
      <c r="E1415" s="95"/>
      <c r="F1415" s="95"/>
      <c r="G1415" s="257"/>
    </row>
    <row r="1416" spans="1:7" ht="15.75">
      <c r="A1416" s="126"/>
      <c r="B1416" s="256"/>
      <c r="C1416" s="95"/>
      <c r="D1416" s="95"/>
      <c r="E1416" s="95"/>
      <c r="F1416" s="95"/>
      <c r="G1416" s="257"/>
    </row>
    <row r="1417" spans="1:7" ht="15.75">
      <c r="A1417" s="126"/>
      <c r="B1417" s="256"/>
      <c r="C1417" s="95"/>
      <c r="D1417" s="95"/>
      <c r="E1417" s="95"/>
      <c r="F1417" s="95"/>
      <c r="G1417" s="257"/>
    </row>
    <row r="1418" spans="1:7" ht="15.75">
      <c r="A1418" s="126"/>
      <c r="B1418" s="256"/>
      <c r="C1418" s="95"/>
      <c r="D1418" s="95"/>
      <c r="E1418" s="95"/>
      <c r="F1418" s="95"/>
      <c r="G1418" s="257"/>
    </row>
    <row r="1419" spans="1:7" ht="15.75">
      <c r="A1419" s="126"/>
      <c r="B1419" s="256"/>
      <c r="C1419" s="95"/>
      <c r="D1419" s="95"/>
      <c r="E1419" s="95"/>
      <c r="F1419" s="95"/>
      <c r="G1419" s="257"/>
    </row>
    <row r="1420" spans="1:7" ht="15.75">
      <c r="A1420" s="126"/>
      <c r="B1420" s="256"/>
      <c r="C1420" s="95"/>
      <c r="D1420" s="95"/>
      <c r="E1420" s="95"/>
      <c r="F1420" s="95"/>
      <c r="G1420" s="257"/>
    </row>
    <row r="1421" spans="1:7" ht="15.75">
      <c r="A1421" s="126"/>
      <c r="B1421" s="256"/>
      <c r="C1421" s="95"/>
      <c r="D1421" s="95"/>
      <c r="E1421" s="95"/>
      <c r="F1421" s="95"/>
      <c r="G1421" s="257"/>
    </row>
    <row r="1422" spans="1:7" ht="15.75">
      <c r="A1422" s="126"/>
      <c r="B1422" s="256"/>
      <c r="C1422" s="95"/>
      <c r="D1422" s="95"/>
      <c r="E1422" s="95"/>
      <c r="F1422" s="95"/>
      <c r="G1422" s="257"/>
    </row>
    <row r="1423" spans="1:7" ht="15.75">
      <c r="A1423" s="126"/>
      <c r="B1423" s="256"/>
      <c r="C1423" s="95"/>
      <c r="D1423" s="95"/>
      <c r="E1423" s="95"/>
      <c r="F1423" s="95"/>
      <c r="G1423" s="257"/>
    </row>
    <row r="1424" spans="1:7" ht="15.75">
      <c r="A1424" s="126"/>
      <c r="B1424" s="256"/>
      <c r="C1424" s="95"/>
      <c r="D1424" s="95"/>
      <c r="E1424" s="95"/>
      <c r="F1424" s="95"/>
      <c r="G1424" s="257"/>
    </row>
    <row r="1425" spans="1:7" ht="15.75">
      <c r="A1425" s="126"/>
      <c r="B1425" s="256"/>
      <c r="C1425" s="95"/>
      <c r="D1425" s="95"/>
      <c r="E1425" s="95"/>
      <c r="F1425" s="95"/>
      <c r="G1425" s="257"/>
    </row>
    <row r="1426" spans="1:7" ht="15.75">
      <c r="A1426" s="126"/>
      <c r="B1426" s="256"/>
      <c r="C1426" s="95"/>
      <c r="D1426" s="95"/>
      <c r="E1426" s="95"/>
      <c r="F1426" s="95"/>
      <c r="G1426" s="257"/>
    </row>
    <row r="1427" spans="1:7" ht="15.75">
      <c r="A1427" s="126"/>
      <c r="B1427" s="256"/>
      <c r="C1427" s="95"/>
      <c r="D1427" s="95"/>
      <c r="E1427" s="95"/>
      <c r="F1427" s="95"/>
      <c r="G1427" s="257"/>
    </row>
    <row r="1428" spans="1:7" ht="15.75">
      <c r="A1428" s="126"/>
      <c r="B1428" s="256"/>
      <c r="C1428" s="95"/>
      <c r="D1428" s="95"/>
      <c r="E1428" s="95"/>
      <c r="F1428" s="95"/>
      <c r="G1428" s="257"/>
    </row>
    <row r="1429" spans="1:7" ht="15.75">
      <c r="A1429" s="126"/>
      <c r="B1429" s="256"/>
      <c r="C1429" s="95"/>
      <c r="D1429" s="95"/>
      <c r="E1429" s="95"/>
      <c r="F1429" s="95"/>
      <c r="G1429" s="257"/>
    </row>
    <row r="1430" spans="1:7" ht="15.75">
      <c r="A1430" s="126"/>
      <c r="B1430" s="256"/>
      <c r="C1430" s="95"/>
      <c r="D1430" s="95"/>
      <c r="E1430" s="95"/>
      <c r="F1430" s="95"/>
      <c r="G1430" s="257"/>
    </row>
    <row r="1431" spans="1:7" ht="15.75">
      <c r="A1431" s="126"/>
      <c r="B1431" s="256"/>
      <c r="C1431" s="95"/>
      <c r="D1431" s="95"/>
      <c r="E1431" s="95"/>
      <c r="F1431" s="95"/>
      <c r="G1431" s="257"/>
    </row>
    <row r="1432" spans="1:7" ht="15.75">
      <c r="A1432" s="126"/>
      <c r="B1432" s="256"/>
      <c r="C1432" s="95"/>
      <c r="D1432" s="95"/>
      <c r="E1432" s="95"/>
      <c r="F1432" s="95"/>
      <c r="G1432" s="257"/>
    </row>
    <row r="1433" spans="1:7" ht="15.75">
      <c r="A1433" s="126"/>
      <c r="B1433" s="256"/>
      <c r="C1433" s="95"/>
      <c r="D1433" s="95"/>
      <c r="E1433" s="95"/>
      <c r="F1433" s="95"/>
      <c r="G1433" s="257"/>
    </row>
    <row r="1434" spans="1:7" ht="15.75">
      <c r="A1434" s="126"/>
      <c r="B1434" s="256"/>
      <c r="C1434" s="95"/>
      <c r="D1434" s="95"/>
      <c r="E1434" s="95"/>
      <c r="F1434" s="95"/>
      <c r="G1434" s="257"/>
    </row>
    <row r="1435" spans="1:7" ht="15.75">
      <c r="A1435" s="126"/>
      <c r="B1435" s="256"/>
      <c r="C1435" s="95"/>
      <c r="D1435" s="95"/>
      <c r="E1435" s="95"/>
      <c r="F1435" s="95"/>
      <c r="G1435" s="257"/>
    </row>
    <row r="1436" spans="1:7" ht="15.75">
      <c r="A1436" s="126"/>
      <c r="B1436" s="256"/>
      <c r="C1436" s="95"/>
      <c r="D1436" s="95"/>
      <c r="E1436" s="95"/>
      <c r="F1436" s="95"/>
      <c r="G1436" s="257"/>
    </row>
    <row r="1437" spans="1:7" ht="15.75">
      <c r="A1437" s="126"/>
      <c r="B1437" s="256"/>
      <c r="C1437" s="95"/>
      <c r="D1437" s="95"/>
      <c r="E1437" s="95"/>
      <c r="F1437" s="95"/>
      <c r="G1437" s="257"/>
    </row>
    <row r="1438" spans="1:7" ht="15.75">
      <c r="A1438" s="126"/>
      <c r="B1438" s="256"/>
      <c r="C1438" s="95"/>
      <c r="D1438" s="95"/>
      <c r="E1438" s="95"/>
      <c r="F1438" s="95"/>
      <c r="G1438" s="257"/>
    </row>
    <row r="1439" spans="1:7" ht="15.75">
      <c r="A1439" s="126"/>
      <c r="B1439" s="256"/>
      <c r="C1439" s="95"/>
      <c r="D1439" s="95"/>
      <c r="E1439" s="95"/>
      <c r="F1439" s="95"/>
      <c r="G1439" s="257"/>
    </row>
    <row r="1440" spans="1:7" ht="15.75">
      <c r="A1440" s="126"/>
      <c r="B1440" s="256"/>
      <c r="C1440" s="95"/>
      <c r="D1440" s="95"/>
      <c r="E1440" s="95"/>
      <c r="F1440" s="95"/>
      <c r="G1440" s="257"/>
    </row>
    <row r="1441" spans="1:7" ht="15.75">
      <c r="A1441" s="126"/>
      <c r="B1441" s="256"/>
      <c r="C1441" s="95"/>
      <c r="D1441" s="95"/>
      <c r="E1441" s="95"/>
      <c r="F1441" s="95"/>
      <c r="G1441" s="257"/>
    </row>
    <row r="1442" spans="1:7" ht="15.75">
      <c r="A1442" s="126"/>
      <c r="B1442" s="256"/>
      <c r="C1442" s="95"/>
      <c r="D1442" s="95"/>
      <c r="E1442" s="95"/>
      <c r="F1442" s="95"/>
      <c r="G1442" s="257"/>
    </row>
    <row r="1443" spans="1:7" ht="15.75">
      <c r="A1443" s="126"/>
      <c r="B1443" s="256"/>
      <c r="C1443" s="95"/>
      <c r="D1443" s="95"/>
      <c r="E1443" s="95"/>
      <c r="F1443" s="95"/>
      <c r="G1443" s="257"/>
    </row>
    <row r="1444" spans="1:7" ht="15.75">
      <c r="A1444" s="126"/>
      <c r="B1444" s="256"/>
      <c r="C1444" s="95"/>
      <c r="D1444" s="95"/>
      <c r="E1444" s="95"/>
      <c r="F1444" s="95"/>
      <c r="G1444" s="257"/>
    </row>
    <row r="1445" spans="1:7" ht="15.75">
      <c r="A1445" s="126"/>
      <c r="B1445" s="256"/>
      <c r="C1445" s="95"/>
      <c r="D1445" s="95"/>
      <c r="E1445" s="95"/>
      <c r="F1445" s="95"/>
      <c r="G1445" s="257"/>
    </row>
    <row r="1446" spans="1:7" ht="15.75">
      <c r="A1446" s="126"/>
      <c r="B1446" s="256"/>
      <c r="C1446" s="95"/>
      <c r="D1446" s="95"/>
      <c r="E1446" s="95"/>
      <c r="F1446" s="95"/>
      <c r="G1446" s="257"/>
    </row>
    <row r="1447" spans="1:7" ht="15.75">
      <c r="A1447" s="126"/>
      <c r="B1447" s="256"/>
      <c r="C1447" s="95"/>
      <c r="D1447" s="95"/>
      <c r="E1447" s="95"/>
      <c r="F1447" s="95"/>
      <c r="G1447" s="257"/>
    </row>
    <row r="1448" spans="1:7" ht="15.75">
      <c r="A1448" s="126"/>
      <c r="B1448" s="256"/>
      <c r="C1448" s="95"/>
      <c r="D1448" s="95"/>
      <c r="E1448" s="95"/>
      <c r="F1448" s="95"/>
      <c r="G1448" s="257"/>
    </row>
    <row r="1449" spans="1:7" ht="15.75">
      <c r="A1449" s="126"/>
      <c r="B1449" s="256"/>
      <c r="C1449" s="95"/>
      <c r="D1449" s="95"/>
      <c r="E1449" s="95"/>
      <c r="F1449" s="95"/>
      <c r="G1449" s="257"/>
    </row>
    <row r="1450" spans="1:7" ht="15.75">
      <c r="A1450" s="126"/>
      <c r="B1450" s="256"/>
      <c r="C1450" s="95"/>
      <c r="D1450" s="95"/>
      <c r="E1450" s="95"/>
      <c r="F1450" s="95"/>
      <c r="G1450" s="257"/>
    </row>
    <row r="1451" spans="1:7" ht="15.75">
      <c r="A1451" s="126"/>
      <c r="B1451" s="256"/>
      <c r="C1451" s="95"/>
      <c r="D1451" s="95"/>
      <c r="E1451" s="95"/>
      <c r="F1451" s="95"/>
      <c r="G1451" s="257"/>
    </row>
    <row r="1452" spans="1:7" ht="15.75">
      <c r="A1452" s="126"/>
      <c r="B1452" s="256"/>
      <c r="C1452" s="95"/>
      <c r="D1452" s="95"/>
      <c r="E1452" s="95"/>
      <c r="F1452" s="95"/>
      <c r="G1452" s="257"/>
    </row>
    <row r="1453" spans="1:7" ht="15.75">
      <c r="A1453" s="126"/>
      <c r="B1453" s="256"/>
      <c r="C1453" s="95"/>
      <c r="D1453" s="95"/>
      <c r="E1453" s="95"/>
      <c r="F1453" s="95"/>
      <c r="G1453" s="257"/>
    </row>
    <row r="1454" spans="1:7" ht="15.75">
      <c r="A1454" s="126"/>
      <c r="B1454" s="256"/>
      <c r="C1454" s="95"/>
      <c r="D1454" s="95"/>
      <c r="E1454" s="95"/>
      <c r="F1454" s="95"/>
      <c r="G1454" s="257"/>
    </row>
    <row r="1455" spans="1:7" ht="15.75">
      <c r="A1455" s="126"/>
      <c r="B1455" s="256"/>
      <c r="C1455" s="95"/>
      <c r="D1455" s="95"/>
      <c r="E1455" s="95"/>
      <c r="F1455" s="95"/>
      <c r="G1455" s="257"/>
    </row>
    <row r="1456" spans="1:7" ht="15.75">
      <c r="A1456" s="126"/>
      <c r="B1456" s="256"/>
      <c r="C1456" s="95"/>
      <c r="D1456" s="95"/>
      <c r="E1456" s="95"/>
      <c r="F1456" s="95"/>
      <c r="G1456" s="257"/>
    </row>
    <row r="1457" spans="1:7" ht="15.75">
      <c r="A1457" s="126"/>
      <c r="B1457" s="256"/>
      <c r="C1457" s="95"/>
      <c r="D1457" s="95"/>
      <c r="E1457" s="95"/>
      <c r="F1457" s="95"/>
      <c r="G1457" s="257"/>
    </row>
    <row r="1458" spans="1:7" ht="15.75">
      <c r="A1458" s="126"/>
      <c r="B1458" s="256"/>
      <c r="C1458" s="95"/>
      <c r="D1458" s="95"/>
      <c r="E1458" s="95"/>
      <c r="F1458" s="95"/>
      <c r="G1458" s="257"/>
    </row>
    <row r="1459" spans="1:7" ht="15.75">
      <c r="A1459" s="126"/>
      <c r="B1459" s="256"/>
      <c r="C1459" s="95"/>
      <c r="D1459" s="95"/>
      <c r="E1459" s="95"/>
      <c r="F1459" s="95"/>
      <c r="G1459" s="257"/>
    </row>
    <row r="1460" spans="1:7" ht="15.75">
      <c r="A1460" s="126"/>
      <c r="B1460" s="256"/>
      <c r="C1460" s="95"/>
      <c r="D1460" s="95"/>
      <c r="E1460" s="95"/>
      <c r="F1460" s="95"/>
      <c r="G1460" s="257"/>
    </row>
    <row r="1461" spans="1:7" ht="15.75">
      <c r="A1461" s="126"/>
      <c r="B1461" s="256"/>
      <c r="C1461" s="95"/>
      <c r="D1461" s="95"/>
      <c r="E1461" s="95"/>
      <c r="F1461" s="95"/>
      <c r="G1461" s="257"/>
    </row>
    <row r="1462" spans="1:7" ht="15.75">
      <c r="A1462" s="126"/>
      <c r="B1462" s="256"/>
      <c r="C1462" s="95"/>
      <c r="D1462" s="95"/>
      <c r="E1462" s="95"/>
      <c r="F1462" s="95"/>
      <c r="G1462" s="257"/>
    </row>
    <row r="1463" spans="1:7" ht="15.75">
      <c r="A1463" s="126"/>
      <c r="B1463" s="256"/>
      <c r="C1463" s="95"/>
      <c r="D1463" s="95"/>
      <c r="E1463" s="95"/>
      <c r="F1463" s="95"/>
      <c r="G1463" s="257"/>
    </row>
    <row r="1464" spans="1:7" ht="15.75">
      <c r="A1464" s="126"/>
      <c r="B1464" s="256"/>
      <c r="C1464" s="95"/>
      <c r="D1464" s="95"/>
      <c r="E1464" s="95"/>
      <c r="F1464" s="95"/>
      <c r="G1464" s="257"/>
    </row>
    <row r="1465" spans="1:7" ht="15.75">
      <c r="A1465" s="126"/>
      <c r="B1465" s="256"/>
      <c r="C1465" s="95"/>
      <c r="D1465" s="95"/>
      <c r="E1465" s="95"/>
      <c r="F1465" s="95"/>
      <c r="G1465" s="257"/>
    </row>
    <row r="1466" spans="1:7" ht="15.75">
      <c r="A1466" s="126"/>
      <c r="B1466" s="256"/>
      <c r="C1466" s="95"/>
      <c r="D1466" s="95"/>
      <c r="E1466" s="95"/>
      <c r="F1466" s="95"/>
      <c r="G1466" s="257"/>
    </row>
    <row r="1467" spans="1:7" ht="15.75">
      <c r="A1467" s="126"/>
      <c r="B1467" s="256"/>
      <c r="C1467" s="95"/>
      <c r="D1467" s="95"/>
      <c r="E1467" s="95"/>
      <c r="F1467" s="95"/>
      <c r="G1467" s="257"/>
    </row>
    <row r="1468" spans="1:7" ht="15.75">
      <c r="A1468" s="126"/>
      <c r="B1468" s="256"/>
      <c r="C1468" s="95"/>
      <c r="D1468" s="95"/>
      <c r="E1468" s="95"/>
      <c r="F1468" s="95"/>
      <c r="G1468" s="257"/>
    </row>
    <row r="1469" spans="1:7" ht="15.75">
      <c r="A1469" s="126"/>
      <c r="B1469" s="256"/>
      <c r="C1469" s="95"/>
      <c r="D1469" s="95"/>
      <c r="E1469" s="95"/>
      <c r="F1469" s="95"/>
      <c r="G1469" s="257"/>
    </row>
    <row r="1470" spans="1:7" ht="15.75">
      <c r="A1470" s="126"/>
      <c r="B1470" s="256"/>
      <c r="C1470" s="95"/>
      <c r="D1470" s="95"/>
      <c r="E1470" s="95"/>
      <c r="F1470" s="95"/>
      <c r="G1470" s="257"/>
    </row>
    <row r="1471" spans="1:7" ht="15.75">
      <c r="A1471" s="126"/>
      <c r="B1471" s="256"/>
      <c r="C1471" s="95"/>
      <c r="D1471" s="95"/>
      <c r="E1471" s="95"/>
      <c r="F1471" s="95"/>
      <c r="G1471" s="257"/>
    </row>
    <row r="1472" spans="1:7" ht="15.75">
      <c r="A1472" s="126"/>
      <c r="B1472" s="256"/>
      <c r="C1472" s="95"/>
      <c r="D1472" s="95"/>
      <c r="E1472" s="95"/>
      <c r="F1472" s="95"/>
      <c r="G1472" s="257"/>
    </row>
    <row r="1473" spans="1:7" ht="15.75">
      <c r="A1473" s="126"/>
      <c r="B1473" s="256"/>
      <c r="C1473" s="95"/>
      <c r="D1473" s="95"/>
      <c r="E1473" s="95"/>
      <c r="F1473" s="95"/>
      <c r="G1473" s="257"/>
    </row>
    <row r="1474" spans="1:7" ht="15.75">
      <c r="A1474" s="126"/>
      <c r="B1474" s="256"/>
      <c r="C1474" s="95"/>
      <c r="D1474" s="95"/>
      <c r="E1474" s="95"/>
      <c r="F1474" s="95"/>
      <c r="G1474" s="257"/>
    </row>
    <row r="1475" spans="1:7" ht="15.75">
      <c r="A1475" s="126"/>
      <c r="B1475" s="256"/>
      <c r="C1475" s="95"/>
      <c r="D1475" s="95"/>
      <c r="E1475" s="95"/>
      <c r="F1475" s="95"/>
      <c r="G1475" s="257"/>
    </row>
    <row r="1476" spans="1:7" ht="15.75">
      <c r="A1476" s="126"/>
      <c r="B1476" s="256"/>
      <c r="C1476" s="95"/>
      <c r="D1476" s="95"/>
      <c r="E1476" s="95"/>
      <c r="F1476" s="95"/>
      <c r="G1476" s="257"/>
    </row>
    <row r="1477" spans="1:7" ht="15.75">
      <c r="A1477" s="126"/>
      <c r="B1477" s="256"/>
      <c r="C1477" s="95"/>
      <c r="D1477" s="95"/>
      <c r="E1477" s="95"/>
      <c r="F1477" s="95"/>
      <c r="G1477" s="257"/>
    </row>
    <row r="1478" spans="1:7" ht="15.75">
      <c r="A1478" s="126"/>
      <c r="B1478" s="256"/>
      <c r="C1478" s="95"/>
      <c r="D1478" s="95"/>
      <c r="E1478" s="95"/>
      <c r="F1478" s="95"/>
      <c r="G1478" s="257"/>
    </row>
    <row r="1479" spans="1:7" ht="15.75">
      <c r="A1479" s="126"/>
      <c r="B1479" s="256"/>
      <c r="C1479" s="95"/>
      <c r="D1479" s="95"/>
      <c r="E1479" s="95"/>
      <c r="F1479" s="95"/>
      <c r="G1479" s="257"/>
    </row>
    <row r="1480" spans="1:7" ht="15.75">
      <c r="A1480" s="126"/>
      <c r="B1480" s="256"/>
      <c r="C1480" s="95"/>
      <c r="D1480" s="95"/>
      <c r="E1480" s="95"/>
      <c r="F1480" s="95"/>
      <c r="G1480" s="257"/>
    </row>
    <row r="1481" spans="1:7" ht="15.75">
      <c r="A1481" s="126"/>
      <c r="B1481" s="256"/>
      <c r="C1481" s="95"/>
      <c r="D1481" s="95"/>
      <c r="E1481" s="95"/>
      <c r="F1481" s="95"/>
      <c r="G1481" s="257"/>
    </row>
    <row r="1482" spans="1:7" ht="15.75">
      <c r="A1482" s="126"/>
      <c r="B1482" s="256"/>
      <c r="C1482" s="95"/>
      <c r="D1482" s="95"/>
      <c r="E1482" s="95"/>
      <c r="F1482" s="95"/>
      <c r="G1482" s="257"/>
    </row>
    <row r="1483" spans="1:7" ht="15.75">
      <c r="A1483" s="126"/>
      <c r="B1483" s="256"/>
      <c r="C1483" s="95"/>
      <c r="D1483" s="95"/>
      <c r="E1483" s="95"/>
      <c r="F1483" s="95"/>
      <c r="G1483" s="257"/>
    </row>
    <row r="1484" spans="1:7" ht="15.75">
      <c r="A1484" s="126"/>
      <c r="B1484" s="256"/>
      <c r="C1484" s="95"/>
      <c r="D1484" s="95"/>
      <c r="E1484" s="95"/>
      <c r="F1484" s="95"/>
      <c r="G1484" s="257"/>
    </row>
    <row r="1485" spans="1:7" ht="15.75">
      <c r="A1485" s="126"/>
      <c r="B1485" s="256"/>
      <c r="C1485" s="95"/>
      <c r="D1485" s="95"/>
      <c r="E1485" s="95"/>
      <c r="F1485" s="95"/>
      <c r="G1485" s="257"/>
    </row>
    <row r="1486" spans="1:7" ht="15.75">
      <c r="A1486" s="126"/>
      <c r="B1486" s="256"/>
      <c r="C1486" s="95"/>
      <c r="D1486" s="95"/>
      <c r="E1486" s="95"/>
      <c r="F1486" s="95"/>
      <c r="G1486" s="257"/>
    </row>
    <row r="1487" spans="1:7" ht="15.75">
      <c r="A1487" s="126"/>
      <c r="B1487" s="256"/>
      <c r="C1487" s="95"/>
      <c r="D1487" s="95"/>
      <c r="E1487" s="95"/>
      <c r="F1487" s="95"/>
      <c r="G1487" s="257"/>
    </row>
    <row r="1488" spans="1:7" ht="15.75">
      <c r="A1488" s="126"/>
      <c r="B1488" s="256"/>
      <c r="C1488" s="95"/>
      <c r="D1488" s="95"/>
      <c r="E1488" s="95"/>
      <c r="F1488" s="95"/>
      <c r="G1488" s="257"/>
    </row>
    <row r="1489" spans="1:7" ht="15.75">
      <c r="A1489" s="126"/>
      <c r="B1489" s="256"/>
      <c r="C1489" s="95"/>
      <c r="D1489" s="95"/>
      <c r="E1489" s="95"/>
      <c r="F1489" s="95"/>
      <c r="G1489" s="257"/>
    </row>
    <row r="1490" spans="1:7" ht="15.75">
      <c r="A1490" s="126"/>
      <c r="B1490" s="256"/>
      <c r="C1490" s="95"/>
      <c r="D1490" s="95"/>
      <c r="E1490" s="95"/>
      <c r="F1490" s="95"/>
      <c r="G1490" s="257"/>
    </row>
    <row r="1491" spans="1:7" ht="15.75">
      <c r="A1491" s="126"/>
      <c r="B1491" s="256"/>
      <c r="C1491" s="95"/>
      <c r="D1491" s="95"/>
      <c r="E1491" s="95"/>
      <c r="F1491" s="95"/>
      <c r="G1491" s="257"/>
    </row>
    <row r="1492" spans="1:7" ht="15.75">
      <c r="A1492" s="126"/>
      <c r="B1492" s="256"/>
      <c r="C1492" s="95"/>
      <c r="D1492" s="95"/>
      <c r="E1492" s="95"/>
      <c r="F1492" s="95"/>
      <c r="G1492" s="257"/>
    </row>
    <row r="1493" spans="1:7" ht="15.75">
      <c r="A1493" s="126"/>
      <c r="B1493" s="256"/>
      <c r="C1493" s="95"/>
      <c r="D1493" s="95"/>
      <c r="E1493" s="95"/>
      <c r="F1493" s="95"/>
      <c r="G1493" s="257"/>
    </row>
    <row r="1494" spans="1:7" ht="15.75">
      <c r="A1494" s="126"/>
      <c r="B1494" s="256"/>
      <c r="C1494" s="95"/>
      <c r="D1494" s="95"/>
      <c r="E1494" s="95"/>
      <c r="F1494" s="95"/>
      <c r="G1494" s="257"/>
    </row>
    <row r="1495" spans="1:7" ht="15.75">
      <c r="A1495" s="126"/>
      <c r="B1495" s="256"/>
      <c r="C1495" s="95"/>
      <c r="D1495" s="95"/>
      <c r="E1495" s="95"/>
      <c r="F1495" s="95"/>
      <c r="G1495" s="257"/>
    </row>
    <row r="1496" spans="1:7" ht="15.75">
      <c r="A1496" s="126"/>
      <c r="B1496" s="256"/>
      <c r="C1496" s="95"/>
      <c r="D1496" s="95"/>
      <c r="E1496" s="95"/>
      <c r="F1496" s="95"/>
      <c r="G1496" s="257"/>
    </row>
    <row r="1497" spans="1:7" ht="15.75">
      <c r="A1497" s="126"/>
      <c r="B1497" s="256"/>
      <c r="C1497" s="95"/>
      <c r="D1497" s="95"/>
      <c r="E1497" s="95"/>
      <c r="F1497" s="95"/>
      <c r="G1497" s="257"/>
    </row>
    <row r="1498" spans="1:7" ht="15.75">
      <c r="A1498" s="126"/>
      <c r="B1498" s="256"/>
      <c r="C1498" s="95"/>
      <c r="D1498" s="95"/>
      <c r="E1498" s="95"/>
      <c r="F1498" s="95"/>
      <c r="G1498" s="257"/>
    </row>
    <row r="1499" spans="1:7" ht="15.75">
      <c r="A1499" s="126"/>
      <c r="B1499" s="256"/>
      <c r="C1499" s="95"/>
      <c r="D1499" s="95"/>
      <c r="E1499" s="95"/>
      <c r="F1499" s="95"/>
      <c r="G1499" s="257"/>
    </row>
    <row r="1500" spans="1:7" ht="15.75">
      <c r="A1500" s="126"/>
      <c r="B1500" s="256"/>
      <c r="C1500" s="95"/>
      <c r="D1500" s="95"/>
      <c r="E1500" s="95"/>
      <c r="F1500" s="95"/>
      <c r="G1500" s="257"/>
    </row>
    <row r="1501" spans="1:7" ht="15.75">
      <c r="A1501" s="126"/>
      <c r="B1501" s="256"/>
      <c r="C1501" s="95"/>
      <c r="D1501" s="95"/>
      <c r="E1501" s="95"/>
      <c r="F1501" s="95"/>
      <c r="G1501" s="257"/>
    </row>
    <row r="1502" spans="1:7" ht="15.75">
      <c r="A1502" s="126"/>
      <c r="B1502" s="256"/>
      <c r="C1502" s="95"/>
      <c r="D1502" s="95"/>
      <c r="E1502" s="95"/>
      <c r="F1502" s="95"/>
      <c r="G1502" s="257"/>
    </row>
    <row r="1503" spans="1:7" ht="15.75">
      <c r="A1503" s="126"/>
      <c r="B1503" s="256"/>
      <c r="C1503" s="95"/>
      <c r="D1503" s="95"/>
      <c r="E1503" s="95"/>
      <c r="F1503" s="95"/>
      <c r="G1503" s="257"/>
    </row>
    <row r="1504" spans="1:7" ht="15.75">
      <c r="A1504" s="126"/>
      <c r="B1504" s="256"/>
      <c r="C1504" s="95"/>
      <c r="D1504" s="95"/>
      <c r="E1504" s="95"/>
      <c r="F1504" s="95"/>
      <c r="G1504" s="257"/>
    </row>
    <row r="1505" spans="1:7" ht="15.75">
      <c r="A1505" s="126"/>
      <c r="B1505" s="256"/>
      <c r="C1505" s="95"/>
      <c r="D1505" s="95"/>
      <c r="E1505" s="95"/>
      <c r="F1505" s="95"/>
      <c r="G1505" s="257"/>
    </row>
    <row r="1506" spans="1:7" ht="15.75">
      <c r="A1506" s="126"/>
      <c r="B1506" s="256"/>
      <c r="C1506" s="95"/>
      <c r="D1506" s="95"/>
      <c r="E1506" s="95"/>
      <c r="F1506" s="95"/>
      <c r="G1506" s="257"/>
    </row>
    <row r="1507" spans="1:7" ht="15.75">
      <c r="A1507" s="126"/>
      <c r="B1507" s="256"/>
      <c r="C1507" s="95"/>
      <c r="D1507" s="95"/>
      <c r="E1507" s="95"/>
      <c r="F1507" s="95"/>
      <c r="G1507" s="257"/>
    </row>
    <row r="1508" spans="1:7" ht="15.75">
      <c r="A1508" s="126"/>
      <c r="B1508" s="256"/>
      <c r="C1508" s="95"/>
      <c r="D1508" s="95"/>
      <c r="E1508" s="95"/>
      <c r="F1508" s="95"/>
      <c r="G1508" s="257"/>
    </row>
    <row r="1509" spans="1:7" ht="15.75">
      <c r="A1509" s="126"/>
      <c r="B1509" s="256"/>
      <c r="C1509" s="95"/>
      <c r="D1509" s="95"/>
      <c r="E1509" s="95"/>
      <c r="F1509" s="95"/>
      <c r="G1509" s="257"/>
    </row>
    <row r="1510" spans="1:7" ht="15.75">
      <c r="A1510" s="126"/>
      <c r="B1510" s="256"/>
      <c r="C1510" s="95"/>
      <c r="D1510" s="95"/>
      <c r="E1510" s="95"/>
      <c r="F1510" s="95"/>
      <c r="G1510" s="257"/>
    </row>
    <row r="1511" spans="1:7" ht="15.75">
      <c r="A1511" s="126"/>
      <c r="B1511" s="256"/>
      <c r="C1511" s="95"/>
      <c r="D1511" s="95"/>
      <c r="E1511" s="95"/>
      <c r="F1511" s="95"/>
      <c r="G1511" s="257"/>
    </row>
    <row r="1512" spans="1:7" ht="15.75">
      <c r="A1512" s="126"/>
      <c r="B1512" s="256"/>
      <c r="C1512" s="95"/>
      <c r="D1512" s="95"/>
      <c r="E1512" s="95"/>
      <c r="F1512" s="95"/>
      <c r="G1512" s="257"/>
    </row>
    <row r="1513" spans="1:7" ht="15.75">
      <c r="A1513" s="126"/>
      <c r="B1513" s="256"/>
      <c r="C1513" s="95"/>
      <c r="D1513" s="95"/>
      <c r="E1513" s="95"/>
      <c r="F1513" s="95"/>
      <c r="G1513" s="257"/>
    </row>
    <row r="1514" spans="1:7" ht="15.75">
      <c r="A1514" s="126"/>
      <c r="B1514" s="256"/>
      <c r="C1514" s="95"/>
      <c r="D1514" s="95"/>
      <c r="E1514" s="95"/>
      <c r="F1514" s="95"/>
      <c r="G1514" s="257"/>
    </row>
    <row r="1515" spans="1:7" ht="15.75">
      <c r="A1515" s="126"/>
      <c r="B1515" s="256"/>
      <c r="C1515" s="95"/>
      <c r="D1515" s="95"/>
      <c r="E1515" s="95"/>
      <c r="F1515" s="95"/>
      <c r="G1515" s="257"/>
    </row>
    <row r="1516" spans="1:7" ht="15.75">
      <c r="A1516" s="126"/>
      <c r="B1516" s="256"/>
      <c r="C1516" s="95"/>
      <c r="D1516" s="95"/>
      <c r="E1516" s="95"/>
      <c r="F1516" s="95"/>
      <c r="G1516" s="257"/>
    </row>
    <row r="1517" spans="1:7" ht="15.75">
      <c r="A1517" s="126"/>
      <c r="B1517" s="256"/>
      <c r="C1517" s="95"/>
      <c r="D1517" s="95"/>
      <c r="E1517" s="95"/>
      <c r="F1517" s="95"/>
      <c r="G1517" s="257"/>
    </row>
    <row r="1518" spans="1:7" ht="15.75">
      <c r="A1518" s="126"/>
      <c r="B1518" s="256"/>
      <c r="C1518" s="95"/>
      <c r="D1518" s="95"/>
      <c r="E1518" s="95"/>
      <c r="F1518" s="95"/>
      <c r="G1518" s="257"/>
    </row>
    <row r="1519" spans="1:7" ht="15.75">
      <c r="A1519" s="126"/>
      <c r="B1519" s="256"/>
      <c r="C1519" s="95"/>
      <c r="D1519" s="95"/>
      <c r="E1519" s="95"/>
      <c r="F1519" s="95"/>
      <c r="G1519" s="257"/>
    </row>
    <row r="1520" spans="1:7" ht="15.75">
      <c r="A1520" s="126"/>
      <c r="B1520" s="256"/>
      <c r="C1520" s="95"/>
      <c r="D1520" s="95"/>
      <c r="E1520" s="95"/>
      <c r="F1520" s="95"/>
      <c r="G1520" s="257"/>
    </row>
    <row r="1521" spans="1:7" ht="15.75">
      <c r="A1521" s="126"/>
      <c r="B1521" s="256"/>
      <c r="C1521" s="95"/>
      <c r="D1521" s="95"/>
      <c r="E1521" s="95"/>
      <c r="F1521" s="95"/>
      <c r="G1521" s="257"/>
    </row>
    <row r="1522" spans="1:7" ht="15.75">
      <c r="A1522" s="126"/>
      <c r="B1522" s="256"/>
      <c r="C1522" s="95"/>
      <c r="D1522" s="95"/>
      <c r="E1522" s="95"/>
      <c r="F1522" s="95"/>
      <c r="G1522" s="257"/>
    </row>
    <row r="1523" spans="1:7" ht="15.75">
      <c r="A1523" s="126"/>
      <c r="B1523" s="256"/>
      <c r="C1523" s="95"/>
      <c r="D1523" s="95"/>
      <c r="E1523" s="95"/>
      <c r="F1523" s="95"/>
      <c r="G1523" s="257"/>
    </row>
    <row r="1524" spans="1:7" ht="15.75">
      <c r="A1524" s="126"/>
      <c r="B1524" s="256"/>
      <c r="C1524" s="95"/>
      <c r="D1524" s="95"/>
      <c r="E1524" s="95"/>
      <c r="F1524" s="95"/>
      <c r="G1524" s="257"/>
    </row>
    <row r="1525" spans="1:7" ht="15.75">
      <c r="A1525" s="126"/>
      <c r="B1525" s="256"/>
      <c r="C1525" s="95"/>
      <c r="D1525" s="95"/>
      <c r="E1525" s="95"/>
      <c r="F1525" s="95"/>
      <c r="G1525" s="257"/>
    </row>
    <row r="1526" spans="1:7" ht="15.75">
      <c r="A1526" s="126"/>
      <c r="B1526" s="256"/>
      <c r="C1526" s="95"/>
      <c r="D1526" s="95"/>
      <c r="E1526" s="95"/>
      <c r="F1526" s="95"/>
      <c r="G1526" s="257"/>
    </row>
    <row r="1527" spans="1:7" ht="15.75">
      <c r="A1527" s="126"/>
      <c r="B1527" s="256"/>
      <c r="C1527" s="95"/>
      <c r="D1527" s="95"/>
      <c r="E1527" s="95"/>
      <c r="F1527" s="95"/>
      <c r="G1527" s="257"/>
    </row>
    <row r="1528" spans="1:7" ht="15.75">
      <c r="A1528" s="126"/>
      <c r="B1528" s="256"/>
      <c r="C1528" s="95"/>
      <c r="D1528" s="95"/>
      <c r="E1528" s="95"/>
      <c r="F1528" s="95"/>
      <c r="G1528" s="257"/>
    </row>
    <row r="1529" spans="1:7" ht="15.75">
      <c r="A1529" s="126"/>
      <c r="B1529" s="256"/>
      <c r="C1529" s="95"/>
      <c r="D1529" s="95"/>
      <c r="E1529" s="95"/>
      <c r="F1529" s="95"/>
      <c r="G1529" s="257"/>
    </row>
    <row r="1530" spans="1:7" ht="15.75">
      <c r="A1530" s="126"/>
      <c r="B1530" s="256"/>
      <c r="C1530" s="95"/>
      <c r="D1530" s="95"/>
      <c r="E1530" s="95"/>
      <c r="F1530" s="95"/>
      <c r="G1530" s="257"/>
    </row>
    <row r="1531" spans="1:7" ht="15.75">
      <c r="A1531" s="126"/>
      <c r="B1531" s="256"/>
      <c r="C1531" s="95"/>
      <c r="D1531" s="95"/>
      <c r="E1531" s="95"/>
      <c r="F1531" s="95"/>
      <c r="G1531" s="257"/>
    </row>
    <row r="1532" spans="1:7" ht="15.75">
      <c r="A1532" s="126"/>
      <c r="B1532" s="256"/>
      <c r="C1532" s="95"/>
      <c r="D1532" s="95"/>
      <c r="E1532" s="95"/>
      <c r="F1532" s="95"/>
      <c r="G1532" s="257"/>
    </row>
    <row r="1533" spans="1:7" ht="15.75">
      <c r="A1533" s="126"/>
      <c r="B1533" s="256"/>
      <c r="C1533" s="95"/>
      <c r="D1533" s="95"/>
      <c r="E1533" s="95"/>
      <c r="F1533" s="95"/>
      <c r="G1533" s="257"/>
    </row>
    <row r="1534" spans="1:7" ht="15.75">
      <c r="A1534" s="126"/>
      <c r="B1534" s="256"/>
      <c r="C1534" s="95"/>
      <c r="D1534" s="95"/>
      <c r="E1534" s="95"/>
      <c r="F1534" s="95"/>
      <c r="G1534" s="257"/>
    </row>
    <row r="1535" spans="1:7" ht="15.75">
      <c r="A1535" s="126"/>
      <c r="B1535" s="256"/>
      <c r="C1535" s="95"/>
      <c r="D1535" s="95"/>
      <c r="E1535" s="95"/>
      <c r="F1535" s="95"/>
      <c r="G1535" s="257"/>
    </row>
    <row r="1536" spans="1:7" ht="15.75">
      <c r="A1536" s="126"/>
      <c r="B1536" s="256"/>
      <c r="C1536" s="95"/>
      <c r="D1536" s="95"/>
      <c r="E1536" s="95"/>
      <c r="F1536" s="95"/>
      <c r="G1536" s="257"/>
    </row>
    <row r="1537" spans="1:7" ht="15.75">
      <c r="A1537" s="126"/>
      <c r="B1537" s="256"/>
      <c r="C1537" s="95"/>
      <c r="D1537" s="95"/>
      <c r="E1537" s="95"/>
      <c r="F1537" s="95"/>
      <c r="G1537" s="257"/>
    </row>
    <row r="1538" spans="1:7" ht="15.75">
      <c r="A1538" s="126"/>
      <c r="B1538" s="256"/>
      <c r="C1538" s="95"/>
      <c r="D1538" s="95"/>
      <c r="E1538" s="95"/>
      <c r="F1538" s="95"/>
      <c r="G1538" s="257"/>
    </row>
    <row r="1539" spans="1:7" ht="15.75">
      <c r="A1539" s="126"/>
      <c r="B1539" s="256"/>
      <c r="C1539" s="95"/>
      <c r="D1539" s="95"/>
      <c r="E1539" s="95"/>
      <c r="F1539" s="95"/>
      <c r="G1539" s="257"/>
    </row>
    <row r="1540" spans="1:7" ht="15.75">
      <c r="A1540" s="126"/>
      <c r="B1540" s="256"/>
      <c r="C1540" s="95"/>
      <c r="D1540" s="95"/>
      <c r="E1540" s="95"/>
      <c r="F1540" s="95"/>
      <c r="G1540" s="257"/>
    </row>
    <row r="1541" spans="1:7" ht="15.75">
      <c r="A1541" s="126"/>
      <c r="B1541" s="256"/>
      <c r="C1541" s="95"/>
      <c r="D1541" s="95"/>
      <c r="E1541" s="95"/>
      <c r="F1541" s="95"/>
      <c r="G1541" s="257"/>
    </row>
    <row r="1542" spans="1:7" ht="15.75">
      <c r="A1542" s="126"/>
      <c r="B1542" s="256"/>
      <c r="C1542" s="95"/>
      <c r="D1542" s="95"/>
      <c r="E1542" s="95"/>
      <c r="F1542" s="95"/>
      <c r="G1542" s="257"/>
    </row>
    <row r="1543" spans="1:7" ht="15.75">
      <c r="A1543" s="126"/>
      <c r="B1543" s="256"/>
      <c r="C1543" s="95"/>
      <c r="D1543" s="95"/>
      <c r="E1543" s="95"/>
      <c r="F1543" s="95"/>
      <c r="G1543" s="257"/>
    </row>
    <row r="1544" spans="1:7" ht="15.75">
      <c r="A1544" s="126"/>
      <c r="B1544" s="256"/>
      <c r="C1544" s="95"/>
      <c r="D1544" s="95"/>
      <c r="E1544" s="95"/>
      <c r="F1544" s="95"/>
      <c r="G1544" s="257"/>
    </row>
    <row r="1545" spans="1:7" ht="15.75">
      <c r="A1545" s="126"/>
      <c r="B1545" s="256"/>
      <c r="C1545" s="95"/>
      <c r="D1545" s="95"/>
      <c r="E1545" s="95"/>
      <c r="F1545" s="95"/>
      <c r="G1545" s="257"/>
    </row>
    <row r="1546" spans="1:7" ht="15.75">
      <c r="A1546" s="126"/>
      <c r="B1546" s="256"/>
      <c r="C1546" s="95"/>
      <c r="D1546" s="95"/>
      <c r="E1546" s="95"/>
      <c r="F1546" s="95"/>
      <c r="G1546" s="257"/>
    </row>
    <row r="1547" spans="1:7" ht="15.75">
      <c r="A1547" s="126"/>
      <c r="B1547" s="256"/>
      <c r="C1547" s="95"/>
      <c r="D1547" s="95"/>
      <c r="E1547" s="95"/>
      <c r="F1547" s="95"/>
      <c r="G1547" s="257"/>
    </row>
    <row r="1548" spans="1:7" ht="15.75">
      <c r="A1548" s="126"/>
      <c r="B1548" s="256"/>
      <c r="C1548" s="95"/>
      <c r="D1548" s="95"/>
      <c r="E1548" s="95"/>
      <c r="F1548" s="95"/>
      <c r="G1548" s="257"/>
    </row>
    <row r="1549" spans="1:7" ht="15.75">
      <c r="A1549" s="126"/>
      <c r="B1549" s="256"/>
      <c r="C1549" s="95"/>
      <c r="D1549" s="95"/>
      <c r="E1549" s="95"/>
      <c r="F1549" s="95"/>
      <c r="G1549" s="257"/>
    </row>
    <row r="1550" spans="1:7" ht="15.75">
      <c r="A1550" s="126"/>
      <c r="B1550" s="256"/>
      <c r="C1550" s="95"/>
      <c r="D1550" s="95"/>
      <c r="E1550" s="95"/>
      <c r="F1550" s="95"/>
      <c r="G1550" s="257"/>
    </row>
    <row r="1551" spans="1:7" ht="15.75">
      <c r="A1551" s="126"/>
      <c r="B1551" s="256"/>
      <c r="C1551" s="95"/>
      <c r="D1551" s="95"/>
      <c r="E1551" s="95"/>
      <c r="F1551" s="95"/>
      <c r="G1551" s="257"/>
    </row>
    <row r="1552" spans="1:7" ht="15.75">
      <c r="A1552" s="126"/>
      <c r="B1552" s="256"/>
      <c r="C1552" s="95"/>
      <c r="D1552" s="95"/>
      <c r="E1552" s="95"/>
      <c r="F1552" s="95"/>
      <c r="G1552" s="257"/>
    </row>
    <row r="1553" spans="1:7" ht="15.75">
      <c r="A1553" s="126"/>
      <c r="B1553" s="256"/>
      <c r="C1553" s="95"/>
      <c r="D1553" s="95"/>
      <c r="E1553" s="95"/>
      <c r="F1553" s="95"/>
      <c r="G1553" s="257"/>
    </row>
    <row r="1554" spans="1:7" ht="15.75">
      <c r="A1554" s="126"/>
      <c r="B1554" s="256"/>
      <c r="C1554" s="95"/>
      <c r="D1554" s="95"/>
      <c r="E1554" s="95"/>
      <c r="F1554" s="95"/>
      <c r="G1554" s="257"/>
    </row>
    <row r="1555" spans="1:7" ht="15.75">
      <c r="A1555" s="126"/>
      <c r="B1555" s="256"/>
      <c r="C1555" s="95"/>
      <c r="D1555" s="95"/>
      <c r="E1555" s="95"/>
      <c r="F1555" s="95"/>
      <c r="G1555" s="257"/>
    </row>
    <row r="1556" spans="1:7" ht="15.75">
      <c r="A1556" s="126"/>
      <c r="B1556" s="256"/>
      <c r="C1556" s="95"/>
      <c r="D1556" s="95"/>
      <c r="E1556" s="95"/>
      <c r="F1556" s="95"/>
      <c r="G1556" s="257"/>
    </row>
    <row r="1557" spans="1:7" ht="15.75">
      <c r="A1557" s="126"/>
      <c r="B1557" s="256"/>
      <c r="C1557" s="95"/>
      <c r="D1557" s="95"/>
      <c r="E1557" s="95"/>
      <c r="F1557" s="95"/>
      <c r="G1557" s="257"/>
    </row>
    <row r="1558" spans="1:7" ht="15.75">
      <c r="A1558" s="126"/>
      <c r="B1558" s="256"/>
      <c r="C1558" s="95"/>
      <c r="D1558" s="95"/>
      <c r="E1558" s="95"/>
      <c r="F1558" s="95"/>
      <c r="G1558" s="257"/>
    </row>
    <row r="1559" spans="1:7" ht="15.75">
      <c r="A1559" s="126"/>
      <c r="B1559" s="256"/>
      <c r="C1559" s="95"/>
      <c r="D1559" s="95"/>
      <c r="E1559" s="95"/>
      <c r="F1559" s="95"/>
      <c r="G1559" s="257"/>
    </row>
    <row r="1560" spans="1:7" ht="15.75">
      <c r="A1560" s="126"/>
      <c r="B1560" s="256"/>
      <c r="C1560" s="95"/>
      <c r="D1560" s="95"/>
      <c r="E1560" s="95"/>
      <c r="F1560" s="95"/>
      <c r="G1560" s="257"/>
    </row>
    <row r="1561" spans="1:7" ht="15.75">
      <c r="A1561" s="126"/>
      <c r="B1561" s="256"/>
      <c r="C1561" s="95"/>
      <c r="D1561" s="95"/>
      <c r="E1561" s="95"/>
      <c r="F1561" s="95"/>
      <c r="G1561" s="257"/>
    </row>
    <row r="1562" spans="1:7" ht="15.75">
      <c r="A1562" s="126"/>
      <c r="B1562" s="256"/>
      <c r="C1562" s="95"/>
      <c r="D1562" s="95"/>
      <c r="E1562" s="95"/>
      <c r="F1562" s="95"/>
      <c r="G1562" s="257"/>
    </row>
    <row r="1563" spans="1:7" ht="15.75">
      <c r="A1563" s="126"/>
      <c r="B1563" s="256"/>
      <c r="C1563" s="95"/>
      <c r="D1563" s="95"/>
      <c r="E1563" s="95"/>
      <c r="F1563" s="95"/>
      <c r="G1563" s="257"/>
    </row>
    <row r="1564" spans="1:7" ht="15.75">
      <c r="A1564" s="126"/>
      <c r="B1564" s="256"/>
      <c r="C1564" s="95"/>
      <c r="D1564" s="95"/>
      <c r="E1564" s="95"/>
      <c r="F1564" s="95"/>
      <c r="G1564" s="257"/>
    </row>
    <row r="1565" spans="1:7" ht="15.75">
      <c r="A1565" s="126"/>
      <c r="B1565" s="256"/>
      <c r="C1565" s="95"/>
      <c r="D1565" s="95"/>
      <c r="E1565" s="95"/>
      <c r="F1565" s="95"/>
      <c r="G1565" s="257"/>
    </row>
    <row r="1566" spans="1:7" ht="15.75">
      <c r="A1566" s="126"/>
      <c r="B1566" s="256"/>
      <c r="C1566" s="95"/>
      <c r="D1566" s="95"/>
      <c r="E1566" s="95"/>
      <c r="F1566" s="95"/>
      <c r="G1566" s="257"/>
    </row>
    <row r="1567" spans="1:7" ht="15.75">
      <c r="A1567" s="126"/>
      <c r="B1567" s="256"/>
      <c r="C1567" s="95"/>
      <c r="D1567" s="95"/>
      <c r="E1567" s="95"/>
      <c r="F1567" s="95"/>
      <c r="G1567" s="257"/>
    </row>
    <row r="1568" spans="1:7" ht="15.75">
      <c r="A1568" s="126"/>
      <c r="B1568" s="256"/>
      <c r="C1568" s="95"/>
      <c r="D1568" s="95"/>
      <c r="E1568" s="95"/>
      <c r="F1568" s="95"/>
      <c r="G1568" s="257"/>
    </row>
    <row r="1569" spans="1:7" ht="15.75">
      <c r="A1569" s="126"/>
      <c r="B1569" s="256"/>
      <c r="C1569" s="95"/>
      <c r="D1569" s="95"/>
      <c r="E1569" s="95"/>
      <c r="F1569" s="95"/>
      <c r="G1569" s="257"/>
    </row>
    <row r="1570" spans="1:7" ht="15.75">
      <c r="A1570" s="126"/>
      <c r="B1570" s="256"/>
      <c r="C1570" s="95"/>
      <c r="D1570" s="95"/>
      <c r="E1570" s="95"/>
      <c r="F1570" s="95"/>
      <c r="G1570" s="257"/>
    </row>
    <row r="1571" spans="1:7" ht="15.75">
      <c r="A1571" s="126"/>
      <c r="B1571" s="256"/>
      <c r="C1571" s="95"/>
      <c r="D1571" s="95"/>
      <c r="E1571" s="95"/>
      <c r="F1571" s="95"/>
      <c r="G1571" s="257"/>
    </row>
    <row r="1572" spans="1:7" ht="15.75">
      <c r="A1572" s="126"/>
      <c r="B1572" s="256"/>
      <c r="C1572" s="95"/>
      <c r="D1572" s="95"/>
      <c r="E1572" s="95"/>
      <c r="F1572" s="95"/>
      <c r="G1572" s="257"/>
    </row>
    <row r="1573" spans="1:7" ht="15.75">
      <c r="A1573" s="126"/>
      <c r="B1573" s="256"/>
      <c r="C1573" s="95"/>
      <c r="D1573" s="95"/>
      <c r="E1573" s="95"/>
      <c r="F1573" s="95"/>
      <c r="G1573" s="257"/>
    </row>
    <row r="1574" spans="1:7" ht="15.75">
      <c r="A1574" s="126"/>
      <c r="B1574" s="256"/>
      <c r="C1574" s="95"/>
      <c r="D1574" s="95"/>
      <c r="E1574" s="95"/>
      <c r="F1574" s="95"/>
      <c r="G1574" s="257"/>
    </row>
    <row r="1575" spans="1:7" ht="15.75">
      <c r="A1575" s="126"/>
      <c r="B1575" s="256"/>
      <c r="C1575" s="95"/>
      <c r="D1575" s="95"/>
      <c r="E1575" s="95"/>
      <c r="F1575" s="95"/>
      <c r="G1575" s="257"/>
    </row>
    <row r="1576" spans="1:7" ht="15.75">
      <c r="A1576" s="126"/>
      <c r="B1576" s="256"/>
      <c r="C1576" s="95"/>
      <c r="D1576" s="95"/>
      <c r="E1576" s="95"/>
      <c r="F1576" s="95"/>
      <c r="G1576" s="257"/>
    </row>
    <row r="1577" spans="1:7" ht="15.75">
      <c r="A1577" s="126"/>
      <c r="B1577" s="256"/>
      <c r="C1577" s="95"/>
      <c r="D1577" s="95"/>
      <c r="E1577" s="95"/>
      <c r="F1577" s="95"/>
      <c r="G1577" s="257"/>
    </row>
    <row r="1578" spans="1:7" ht="15.75">
      <c r="A1578" s="126"/>
      <c r="B1578" s="256"/>
      <c r="C1578" s="95"/>
      <c r="D1578" s="95"/>
      <c r="E1578" s="95"/>
      <c r="F1578" s="95"/>
      <c r="G1578" s="257"/>
    </row>
    <row r="1579" spans="1:7" ht="15.75">
      <c r="A1579" s="126"/>
      <c r="B1579" s="256"/>
      <c r="C1579" s="95"/>
      <c r="D1579" s="95"/>
      <c r="E1579" s="95"/>
      <c r="F1579" s="95"/>
      <c r="G1579" s="257"/>
    </row>
    <row r="1580" spans="1:7" ht="15.75">
      <c r="A1580" s="126"/>
      <c r="B1580" s="256"/>
      <c r="C1580" s="95"/>
      <c r="D1580" s="95"/>
      <c r="E1580" s="95"/>
      <c r="F1580" s="95"/>
      <c r="G1580" s="257"/>
    </row>
    <row r="1581" spans="1:7" ht="15.75">
      <c r="A1581" s="126"/>
      <c r="B1581" s="256"/>
      <c r="C1581" s="95"/>
      <c r="D1581" s="95"/>
      <c r="E1581" s="95"/>
      <c r="F1581" s="95"/>
      <c r="G1581" s="257"/>
    </row>
    <row r="1582" spans="1:7" ht="15.75">
      <c r="A1582" s="126"/>
      <c r="B1582" s="256"/>
      <c r="C1582" s="95"/>
      <c r="D1582" s="95"/>
      <c r="E1582" s="95"/>
      <c r="F1582" s="95"/>
      <c r="G1582" s="257"/>
    </row>
    <row r="1583" spans="1:7" ht="15.75">
      <c r="A1583" s="126"/>
      <c r="B1583" s="256"/>
      <c r="C1583" s="95"/>
      <c r="D1583" s="95"/>
      <c r="E1583" s="95"/>
      <c r="F1583" s="95"/>
      <c r="G1583" s="257"/>
    </row>
    <row r="1584" spans="1:7" ht="15.75">
      <c r="A1584" s="126"/>
      <c r="B1584" s="256"/>
      <c r="C1584" s="95"/>
      <c r="D1584" s="95"/>
      <c r="E1584" s="95"/>
      <c r="F1584" s="95"/>
      <c r="G1584" s="257"/>
    </row>
    <row r="1585" spans="1:7" ht="15.75">
      <c r="A1585" s="126"/>
      <c r="B1585" s="256"/>
      <c r="C1585" s="95"/>
      <c r="D1585" s="95"/>
      <c r="E1585" s="95"/>
      <c r="F1585" s="95"/>
      <c r="G1585" s="257"/>
    </row>
    <row r="1586" spans="1:7" ht="15.75">
      <c r="A1586" s="126"/>
      <c r="B1586" s="256"/>
      <c r="C1586" s="95"/>
      <c r="D1586" s="95"/>
      <c r="E1586" s="95"/>
      <c r="F1586" s="95"/>
      <c r="G1586" s="257"/>
    </row>
    <row r="1587" spans="1:7" ht="15.75">
      <c r="A1587" s="126"/>
      <c r="B1587" s="256"/>
      <c r="C1587" s="95"/>
      <c r="D1587" s="95"/>
      <c r="E1587" s="95"/>
      <c r="F1587" s="95"/>
      <c r="G1587" s="257"/>
    </row>
    <row r="1588" spans="1:7" ht="15.75">
      <c r="A1588" s="126"/>
      <c r="B1588" s="256"/>
      <c r="C1588" s="95"/>
      <c r="D1588" s="95"/>
      <c r="E1588" s="95"/>
      <c r="F1588" s="95"/>
      <c r="G1588" s="257"/>
    </row>
    <row r="1589" spans="1:7" ht="15.75">
      <c r="A1589" s="126"/>
      <c r="B1589" s="256"/>
      <c r="C1589" s="95"/>
      <c r="D1589" s="95"/>
      <c r="E1589" s="95"/>
      <c r="F1589" s="95"/>
      <c r="G1589" s="257"/>
    </row>
    <row r="1590" spans="1:7" ht="15.75">
      <c r="A1590" s="126"/>
      <c r="B1590" s="256"/>
      <c r="C1590" s="95"/>
      <c r="D1590" s="95"/>
      <c r="E1590" s="95"/>
      <c r="F1590" s="95"/>
      <c r="G1590" s="257"/>
    </row>
    <row r="1591" spans="1:7" ht="15.75">
      <c r="A1591" s="126"/>
      <c r="B1591" s="256"/>
      <c r="C1591" s="95"/>
      <c r="D1591" s="95"/>
      <c r="E1591" s="95"/>
      <c r="F1591" s="95"/>
      <c r="G1591" s="257"/>
    </row>
    <row r="1592" spans="1:7" ht="15.75">
      <c r="A1592" s="126"/>
      <c r="B1592" s="256"/>
      <c r="C1592" s="95"/>
      <c r="D1592" s="95"/>
      <c r="E1592" s="95"/>
      <c r="F1592" s="95"/>
      <c r="G1592" s="257"/>
    </row>
    <row r="1593" spans="1:7" ht="15.75">
      <c r="A1593" s="126"/>
      <c r="B1593" s="256"/>
      <c r="C1593" s="95"/>
      <c r="D1593" s="95"/>
      <c r="E1593" s="95"/>
      <c r="F1593" s="95"/>
      <c r="G1593" s="257"/>
    </row>
    <row r="1594" spans="1:7" ht="15.75">
      <c r="A1594" s="126"/>
      <c r="B1594" s="256"/>
      <c r="C1594" s="95"/>
      <c r="D1594" s="95"/>
      <c r="E1594" s="95"/>
      <c r="F1594" s="95"/>
      <c r="G1594" s="257"/>
    </row>
    <row r="1595" spans="1:7" ht="15.75">
      <c r="A1595" s="126"/>
      <c r="B1595" s="256"/>
      <c r="C1595" s="95"/>
      <c r="D1595" s="95"/>
      <c r="E1595" s="95"/>
      <c r="F1595" s="95"/>
      <c r="G1595" s="257"/>
    </row>
    <row r="1596" spans="1:7" ht="15.75">
      <c r="A1596" s="126"/>
      <c r="B1596" s="256"/>
      <c r="C1596" s="95"/>
      <c r="D1596" s="95"/>
      <c r="E1596" s="95"/>
      <c r="F1596" s="95"/>
      <c r="G1596" s="257"/>
    </row>
    <row r="1597" spans="1:7" ht="15.75">
      <c r="A1597" s="126"/>
      <c r="B1597" s="256"/>
      <c r="C1597" s="95"/>
      <c r="D1597" s="95"/>
      <c r="E1597" s="95"/>
      <c r="F1597" s="95"/>
      <c r="G1597" s="257"/>
    </row>
    <row r="1598" spans="1:7" ht="15.75">
      <c r="A1598" s="126"/>
      <c r="B1598" s="256"/>
      <c r="C1598" s="95"/>
      <c r="D1598" s="95"/>
      <c r="E1598" s="95"/>
      <c r="F1598" s="95"/>
      <c r="G1598" s="257"/>
    </row>
    <row r="1599" spans="1:7" ht="15.75">
      <c r="A1599" s="126"/>
      <c r="B1599" s="256"/>
      <c r="C1599" s="95"/>
      <c r="D1599" s="95"/>
      <c r="E1599" s="95"/>
      <c r="F1599" s="95"/>
      <c r="G1599" s="257"/>
    </row>
    <row r="1600" spans="1:7" ht="15.75">
      <c r="A1600" s="126"/>
      <c r="B1600" s="256"/>
      <c r="C1600" s="95"/>
      <c r="D1600" s="95"/>
      <c r="E1600" s="95"/>
      <c r="F1600" s="95"/>
      <c r="G1600" s="257"/>
    </row>
    <row r="1601" spans="1:7" ht="15.75">
      <c r="A1601" s="126"/>
      <c r="B1601" s="256"/>
      <c r="C1601" s="95"/>
      <c r="D1601" s="95"/>
      <c r="E1601" s="95"/>
      <c r="F1601" s="95"/>
      <c r="G1601" s="257"/>
    </row>
    <row r="1602" spans="1:7" ht="15.75">
      <c r="A1602" s="126"/>
      <c r="B1602" s="256"/>
      <c r="C1602" s="95"/>
      <c r="D1602" s="95"/>
      <c r="E1602" s="95"/>
      <c r="F1602" s="95"/>
      <c r="G1602" s="257"/>
    </row>
    <row r="1603" spans="1:7" ht="15.75">
      <c r="A1603" s="126"/>
      <c r="B1603" s="256"/>
      <c r="C1603" s="95"/>
      <c r="D1603" s="95"/>
      <c r="E1603" s="95"/>
      <c r="F1603" s="95"/>
      <c r="G1603" s="257"/>
    </row>
    <row r="1604" spans="1:7" ht="15.75">
      <c r="A1604" s="126"/>
      <c r="B1604" s="256"/>
      <c r="C1604" s="95"/>
      <c r="D1604" s="95"/>
      <c r="E1604" s="95"/>
      <c r="F1604" s="95"/>
      <c r="G1604" s="257"/>
    </row>
    <row r="1605" spans="1:7" ht="15.75">
      <c r="A1605" s="126"/>
      <c r="B1605" s="256"/>
      <c r="C1605" s="95"/>
      <c r="D1605" s="95"/>
      <c r="E1605" s="95"/>
      <c r="F1605" s="95"/>
      <c r="G1605" s="257"/>
    </row>
    <row r="1606" spans="1:7" ht="15.75">
      <c r="A1606" s="126"/>
      <c r="B1606" s="256"/>
      <c r="C1606" s="95"/>
      <c r="D1606" s="95"/>
      <c r="E1606" s="95"/>
      <c r="F1606" s="95"/>
      <c r="G1606" s="257"/>
    </row>
    <row r="1607" spans="1:7" ht="15.75">
      <c r="A1607" s="126"/>
      <c r="B1607" s="256"/>
      <c r="C1607" s="95"/>
      <c r="D1607" s="95"/>
      <c r="E1607" s="95"/>
      <c r="F1607" s="95"/>
      <c r="G1607" s="257"/>
    </row>
    <row r="1608" spans="1:7" ht="15.75">
      <c r="A1608" s="126"/>
      <c r="B1608" s="256"/>
      <c r="C1608" s="95"/>
      <c r="D1608" s="95"/>
      <c r="E1608" s="95"/>
      <c r="F1608" s="95"/>
      <c r="G1608" s="257"/>
    </row>
    <row r="1609" spans="1:7" ht="15.75">
      <c r="A1609" s="126"/>
      <c r="B1609" s="256"/>
      <c r="C1609" s="95"/>
      <c r="D1609" s="95"/>
      <c r="E1609" s="95"/>
      <c r="F1609" s="95"/>
      <c r="G1609" s="257"/>
    </row>
    <row r="1610" spans="1:7" ht="15.75">
      <c r="A1610" s="126"/>
      <c r="B1610" s="256"/>
      <c r="C1610" s="95"/>
      <c r="D1610" s="95"/>
      <c r="E1610" s="95"/>
      <c r="F1610" s="95"/>
      <c r="G1610" s="257"/>
    </row>
    <row r="1611" spans="1:7" ht="15.75">
      <c r="A1611" s="126"/>
      <c r="B1611" s="256"/>
      <c r="C1611" s="95"/>
      <c r="D1611" s="95"/>
      <c r="E1611" s="95"/>
      <c r="F1611" s="95"/>
      <c r="G1611" s="257"/>
    </row>
    <row r="1612" spans="1:7" ht="15.75">
      <c r="A1612" s="126"/>
      <c r="B1612" s="256"/>
      <c r="C1612" s="95"/>
      <c r="D1612" s="95"/>
      <c r="E1612" s="95"/>
      <c r="F1612" s="95"/>
      <c r="G1612" s="257"/>
    </row>
    <row r="1613" spans="1:7" ht="15.75">
      <c r="A1613" s="126"/>
      <c r="B1613" s="256"/>
      <c r="C1613" s="95"/>
      <c r="D1613" s="95"/>
      <c r="E1613" s="95"/>
      <c r="F1613" s="95"/>
      <c r="G1613" s="257"/>
    </row>
    <row r="1614" spans="1:7" ht="15.75">
      <c r="A1614" s="126"/>
      <c r="B1614" s="256"/>
      <c r="C1614" s="95"/>
      <c r="D1614" s="95"/>
      <c r="E1614" s="95"/>
      <c r="F1614" s="95"/>
      <c r="G1614" s="257"/>
    </row>
    <row r="1615" spans="1:7" ht="15.75">
      <c r="A1615" s="126"/>
      <c r="B1615" s="256"/>
      <c r="C1615" s="95"/>
      <c r="D1615" s="95"/>
      <c r="E1615" s="95"/>
      <c r="F1615" s="95"/>
      <c r="G1615" s="257"/>
    </row>
    <row r="1616" spans="1:7" ht="15.75">
      <c r="A1616" s="126"/>
      <c r="B1616" s="256"/>
      <c r="C1616" s="95"/>
      <c r="D1616" s="95"/>
      <c r="E1616" s="95"/>
      <c r="F1616" s="95"/>
      <c r="G1616" s="257"/>
    </row>
    <row r="1617" spans="1:7" ht="15.75">
      <c r="A1617" s="126"/>
      <c r="B1617" s="256"/>
      <c r="C1617" s="95"/>
      <c r="D1617" s="95"/>
      <c r="E1617" s="95"/>
      <c r="F1617" s="95"/>
      <c r="G1617" s="257"/>
    </row>
    <row r="1618" spans="1:7" ht="15.75">
      <c r="A1618" s="126"/>
      <c r="B1618" s="256"/>
      <c r="C1618" s="95"/>
      <c r="D1618" s="95"/>
      <c r="E1618" s="95"/>
      <c r="F1618" s="95"/>
      <c r="G1618" s="257"/>
    </row>
    <row r="1619" spans="1:7" ht="15.75">
      <c r="A1619" s="126"/>
      <c r="B1619" s="256"/>
      <c r="C1619" s="95"/>
      <c r="D1619" s="95"/>
      <c r="E1619" s="95"/>
      <c r="F1619" s="95"/>
      <c r="G1619" s="257"/>
    </row>
    <row r="1620" spans="1:7" ht="15.75">
      <c r="A1620" s="126"/>
      <c r="B1620" s="256"/>
      <c r="C1620" s="95"/>
      <c r="D1620" s="95"/>
      <c r="E1620" s="95"/>
      <c r="F1620" s="95"/>
      <c r="G1620" s="257"/>
    </row>
    <row r="1621" spans="1:7" ht="15.75">
      <c r="A1621" s="126"/>
      <c r="B1621" s="256"/>
      <c r="C1621" s="95"/>
      <c r="D1621" s="95"/>
      <c r="E1621" s="95"/>
      <c r="F1621" s="95"/>
      <c r="G1621" s="257"/>
    </row>
    <row r="1622" spans="1:7" ht="15.75">
      <c r="A1622" s="126"/>
      <c r="B1622" s="256"/>
      <c r="C1622" s="95"/>
      <c r="D1622" s="95"/>
      <c r="E1622" s="95"/>
      <c r="F1622" s="95"/>
      <c r="G1622" s="257"/>
    </row>
    <row r="1623" spans="1:7" ht="15.75">
      <c r="A1623" s="126"/>
      <c r="B1623" s="256"/>
      <c r="C1623" s="95"/>
      <c r="D1623" s="95"/>
      <c r="E1623" s="95"/>
      <c r="F1623" s="95"/>
      <c r="G1623" s="257"/>
    </row>
    <row r="1624" spans="1:7" ht="15.75">
      <c r="A1624" s="126"/>
      <c r="B1624" s="256"/>
      <c r="C1624" s="95"/>
      <c r="D1624" s="95"/>
      <c r="E1624" s="95"/>
      <c r="F1624" s="95"/>
      <c r="G1624" s="257"/>
    </row>
    <row r="1625" spans="1:7" ht="15.75">
      <c r="A1625" s="126"/>
      <c r="B1625" s="256"/>
      <c r="C1625" s="95"/>
      <c r="D1625" s="95"/>
      <c r="E1625" s="95"/>
      <c r="F1625" s="95"/>
      <c r="G1625" s="257"/>
    </row>
    <row r="1626" spans="1:7" ht="15.75">
      <c r="A1626" s="126"/>
      <c r="B1626" s="256"/>
      <c r="C1626" s="95"/>
      <c r="D1626" s="95"/>
      <c r="E1626" s="95"/>
      <c r="F1626" s="95"/>
      <c r="G1626" s="257"/>
    </row>
    <row r="1627" spans="1:7" ht="15.75">
      <c r="A1627" s="126"/>
      <c r="B1627" s="256"/>
      <c r="C1627" s="95"/>
      <c r="D1627" s="95"/>
      <c r="E1627" s="95"/>
      <c r="F1627" s="95"/>
      <c r="G1627" s="257"/>
    </row>
    <row r="1628" spans="1:7" ht="15.75">
      <c r="A1628" s="126"/>
      <c r="B1628" s="256"/>
      <c r="C1628" s="95"/>
      <c r="D1628" s="95"/>
      <c r="E1628" s="95"/>
      <c r="F1628" s="95"/>
      <c r="G1628" s="257"/>
    </row>
    <row r="1629" spans="1:7" ht="15.75">
      <c r="A1629" s="126"/>
      <c r="B1629" s="256"/>
      <c r="C1629" s="95"/>
      <c r="D1629" s="95"/>
      <c r="E1629" s="95"/>
      <c r="F1629" s="95"/>
      <c r="G1629" s="257"/>
    </row>
    <row r="1630" spans="1:7" ht="15.75">
      <c r="A1630" s="126"/>
      <c r="B1630" s="256"/>
      <c r="C1630" s="95"/>
      <c r="D1630" s="95"/>
      <c r="E1630" s="95"/>
      <c r="F1630" s="95"/>
      <c r="G1630" s="257"/>
    </row>
    <row r="1631" spans="1:7" ht="15.75">
      <c r="A1631" s="126"/>
      <c r="B1631" s="256"/>
      <c r="C1631" s="95"/>
      <c r="D1631" s="95"/>
      <c r="E1631" s="95"/>
      <c r="F1631" s="95"/>
      <c r="G1631" s="257"/>
    </row>
    <row r="1632" spans="1:7" ht="15.75">
      <c r="A1632" s="126"/>
      <c r="B1632" s="256"/>
      <c r="C1632" s="95"/>
      <c r="D1632" s="95"/>
      <c r="E1632" s="95"/>
      <c r="F1632" s="95"/>
      <c r="G1632" s="257"/>
    </row>
    <row r="1633" spans="1:7" ht="15.75">
      <c r="A1633" s="126"/>
      <c r="B1633" s="256"/>
      <c r="C1633" s="95"/>
      <c r="D1633" s="95"/>
      <c r="E1633" s="95"/>
      <c r="F1633" s="95"/>
      <c r="G1633" s="257"/>
    </row>
    <row r="1634" spans="1:7" ht="15.75">
      <c r="A1634" s="126"/>
      <c r="B1634" s="256"/>
      <c r="C1634" s="95"/>
      <c r="D1634" s="95"/>
      <c r="E1634" s="95"/>
      <c r="F1634" s="95"/>
      <c r="G1634" s="257"/>
    </row>
    <row r="1635" spans="1:7" ht="15.75">
      <c r="A1635" s="126"/>
      <c r="B1635" s="256"/>
      <c r="C1635" s="95"/>
      <c r="D1635" s="95"/>
      <c r="E1635" s="95"/>
      <c r="F1635" s="95"/>
      <c r="G1635" s="257"/>
    </row>
    <row r="1636" spans="1:7" ht="15.75">
      <c r="A1636" s="126"/>
      <c r="B1636" s="256"/>
      <c r="C1636" s="95"/>
      <c r="D1636" s="95"/>
      <c r="E1636" s="95"/>
      <c r="F1636" s="95"/>
      <c r="G1636" s="257"/>
    </row>
    <row r="1637" spans="1:7" ht="15.75">
      <c r="A1637" s="126"/>
      <c r="B1637" s="256"/>
      <c r="C1637" s="95"/>
      <c r="D1637" s="95"/>
      <c r="E1637" s="95"/>
      <c r="F1637" s="95"/>
      <c r="G1637" s="257"/>
    </row>
    <row r="1638" spans="1:7" ht="15.75">
      <c r="A1638" s="126"/>
      <c r="B1638" s="256"/>
      <c r="C1638" s="95"/>
      <c r="D1638" s="95"/>
      <c r="E1638" s="95"/>
      <c r="F1638" s="95"/>
      <c r="G1638" s="257"/>
    </row>
    <row r="1639" spans="1:7" ht="15.75">
      <c r="A1639" s="126"/>
      <c r="B1639" s="256"/>
      <c r="C1639" s="95"/>
      <c r="D1639" s="95"/>
      <c r="E1639" s="95"/>
      <c r="F1639" s="95"/>
      <c r="G1639" s="257"/>
    </row>
    <row r="1640" spans="1:7" ht="15.75">
      <c r="A1640" s="126"/>
      <c r="B1640" s="256"/>
      <c r="C1640" s="95"/>
      <c r="D1640" s="95"/>
      <c r="E1640" s="95"/>
      <c r="F1640" s="95"/>
      <c r="G1640" s="257"/>
    </row>
    <row r="1641" spans="1:7" ht="15.75">
      <c r="A1641" s="126"/>
      <c r="B1641" s="256"/>
      <c r="C1641" s="95"/>
      <c r="D1641" s="95"/>
      <c r="E1641" s="95"/>
      <c r="F1641" s="95"/>
      <c r="G1641" s="257"/>
    </row>
    <row r="1642" spans="1:7" ht="15.75">
      <c r="A1642" s="126"/>
      <c r="B1642" s="256"/>
      <c r="C1642" s="95"/>
      <c r="D1642" s="95"/>
      <c r="E1642" s="95"/>
      <c r="F1642" s="95"/>
      <c r="G1642" s="257"/>
    </row>
    <row r="1643" spans="1:7" ht="15.75">
      <c r="A1643" s="126"/>
      <c r="B1643" s="256"/>
      <c r="C1643" s="95"/>
      <c r="D1643" s="95"/>
      <c r="E1643" s="95"/>
      <c r="F1643" s="95"/>
      <c r="G1643" s="257"/>
    </row>
    <row r="1644" spans="1:7" ht="15.75">
      <c r="A1644" s="126"/>
      <c r="B1644" s="256"/>
      <c r="C1644" s="95"/>
      <c r="D1644" s="95"/>
      <c r="E1644" s="95"/>
      <c r="F1644" s="95"/>
      <c r="G1644" s="257"/>
    </row>
    <row r="1645" spans="1:7" ht="15.75">
      <c r="A1645" s="126"/>
      <c r="B1645" s="256"/>
      <c r="C1645" s="95"/>
      <c r="D1645" s="95"/>
      <c r="E1645" s="95"/>
      <c r="F1645" s="95"/>
      <c r="G1645" s="257"/>
    </row>
    <row r="1646" spans="1:7" ht="15.75">
      <c r="A1646" s="126"/>
      <c r="B1646" s="256"/>
      <c r="C1646" s="95"/>
      <c r="D1646" s="95"/>
      <c r="E1646" s="95"/>
      <c r="F1646" s="95"/>
      <c r="G1646" s="257"/>
    </row>
    <row r="1647" spans="1:7" ht="15.75">
      <c r="A1647" s="126"/>
      <c r="B1647" s="256"/>
      <c r="C1647" s="95"/>
      <c r="D1647" s="95"/>
      <c r="E1647" s="95"/>
      <c r="F1647" s="95"/>
      <c r="G1647" s="257"/>
    </row>
    <row r="1648" spans="1:7" ht="15.75">
      <c r="A1648" s="126"/>
      <c r="B1648" s="256"/>
      <c r="C1648" s="95"/>
      <c r="D1648" s="95"/>
      <c r="E1648" s="95"/>
      <c r="F1648" s="95"/>
      <c r="G1648" s="257"/>
    </row>
    <row r="1649" spans="1:7" ht="15.75">
      <c r="A1649" s="126"/>
      <c r="B1649" s="256"/>
      <c r="C1649" s="95"/>
      <c r="D1649" s="95"/>
      <c r="E1649" s="95"/>
      <c r="F1649" s="95"/>
      <c r="G1649" s="257"/>
    </row>
    <row r="1650" spans="1:7" ht="15.75">
      <c r="A1650" s="126"/>
      <c r="B1650" s="256"/>
      <c r="C1650" s="95"/>
      <c r="D1650" s="95"/>
      <c r="E1650" s="95"/>
      <c r="F1650" s="95"/>
      <c r="G1650" s="257"/>
    </row>
    <row r="1651" spans="1:7" ht="15.75">
      <c r="A1651" s="126"/>
      <c r="B1651" s="256"/>
      <c r="C1651" s="95"/>
      <c r="D1651" s="95"/>
      <c r="E1651" s="95"/>
      <c r="F1651" s="95"/>
      <c r="G1651" s="257"/>
    </row>
    <row r="1652" spans="1:7" ht="15.75">
      <c r="A1652" s="126"/>
      <c r="B1652" s="256"/>
      <c r="C1652" s="95"/>
      <c r="D1652" s="95"/>
      <c r="E1652" s="95"/>
      <c r="F1652" s="95"/>
      <c r="G1652" s="257"/>
    </row>
    <row r="1653" spans="1:7" ht="15.75">
      <c r="A1653" s="126"/>
      <c r="B1653" s="256"/>
      <c r="C1653" s="95"/>
      <c r="D1653" s="95"/>
      <c r="E1653" s="95"/>
      <c r="F1653" s="95"/>
      <c r="G1653" s="257"/>
    </row>
    <row r="1654" spans="1:7" ht="15.75">
      <c r="A1654" s="126"/>
      <c r="B1654" s="256"/>
      <c r="C1654" s="95"/>
      <c r="D1654" s="95"/>
      <c r="E1654" s="95"/>
      <c r="F1654" s="95"/>
      <c r="G1654" s="257"/>
    </row>
    <row r="1655" spans="1:7" ht="15.75">
      <c r="A1655" s="126"/>
      <c r="B1655" s="256"/>
      <c r="C1655" s="95"/>
      <c r="D1655" s="95"/>
      <c r="E1655" s="95"/>
      <c r="F1655" s="95"/>
      <c r="G1655" s="257"/>
    </row>
    <row r="1656" spans="1:7" ht="15.75">
      <c r="A1656" s="126"/>
      <c r="B1656" s="256"/>
      <c r="C1656" s="95"/>
      <c r="D1656" s="95"/>
      <c r="E1656" s="95"/>
      <c r="F1656" s="95"/>
      <c r="G1656" s="257"/>
    </row>
    <row r="1657" spans="1:7" ht="15.75">
      <c r="A1657" s="126"/>
      <c r="B1657" s="256"/>
      <c r="C1657" s="95"/>
      <c r="D1657" s="95"/>
      <c r="E1657" s="95"/>
      <c r="F1657" s="95"/>
      <c r="G1657" s="257"/>
    </row>
    <row r="1658" spans="1:7" ht="15.75">
      <c r="A1658" s="126"/>
      <c r="B1658" s="256"/>
      <c r="C1658" s="95"/>
      <c r="D1658" s="95"/>
      <c r="E1658" s="95"/>
      <c r="F1658" s="95"/>
      <c r="G1658" s="257"/>
    </row>
    <row r="1659" spans="1:7" ht="15.75">
      <c r="A1659" s="126"/>
      <c r="B1659" s="256"/>
      <c r="C1659" s="95"/>
      <c r="D1659" s="95"/>
      <c r="E1659" s="95"/>
      <c r="F1659" s="95"/>
      <c r="G1659" s="257"/>
    </row>
    <row r="1660" spans="1:7" ht="15.75">
      <c r="A1660" s="126"/>
      <c r="B1660" s="256"/>
      <c r="C1660" s="95"/>
      <c r="D1660" s="95"/>
      <c r="E1660" s="95"/>
      <c r="F1660" s="95"/>
      <c r="G1660" s="257"/>
    </row>
    <row r="1661" spans="1:7" ht="15.75">
      <c r="A1661" s="126"/>
      <c r="B1661" s="256"/>
      <c r="C1661" s="95"/>
      <c r="D1661" s="95"/>
      <c r="E1661" s="95"/>
      <c r="F1661" s="95"/>
      <c r="G1661" s="257"/>
    </row>
    <row r="1662" spans="1:7" ht="15.75">
      <c r="A1662" s="126"/>
      <c r="B1662" s="256"/>
      <c r="C1662" s="95"/>
      <c r="D1662" s="95"/>
      <c r="E1662" s="95"/>
      <c r="F1662" s="95"/>
      <c r="G1662" s="257"/>
    </row>
    <row r="1663" spans="1:7" ht="15.75">
      <c r="A1663" s="126"/>
      <c r="B1663" s="256"/>
      <c r="C1663" s="95"/>
      <c r="D1663" s="95"/>
      <c r="E1663" s="95"/>
      <c r="F1663" s="95"/>
      <c r="G1663" s="257"/>
    </row>
    <row r="1664" spans="1:7" ht="15.75">
      <c r="A1664" s="126"/>
      <c r="B1664" s="256"/>
      <c r="C1664" s="95"/>
      <c r="D1664" s="95"/>
      <c r="E1664" s="95"/>
      <c r="F1664" s="95"/>
      <c r="G1664" s="257"/>
    </row>
    <row r="1665" spans="1:7" ht="15.75">
      <c r="A1665" s="126"/>
      <c r="B1665" s="256"/>
      <c r="C1665" s="95"/>
      <c r="D1665" s="95"/>
      <c r="E1665" s="95"/>
      <c r="F1665" s="95"/>
      <c r="G1665" s="257"/>
    </row>
    <row r="1666" spans="1:7" ht="15.75">
      <c r="A1666" s="126"/>
      <c r="B1666" s="256"/>
      <c r="C1666" s="95"/>
      <c r="D1666" s="95"/>
      <c r="E1666" s="95"/>
      <c r="F1666" s="95"/>
      <c r="G1666" s="257"/>
    </row>
    <row r="1667" spans="1:7" ht="15.75">
      <c r="A1667" s="126"/>
      <c r="B1667" s="256"/>
      <c r="C1667" s="95"/>
      <c r="D1667" s="95"/>
      <c r="E1667" s="95"/>
      <c r="F1667" s="95"/>
      <c r="G1667" s="257"/>
    </row>
    <row r="1668" spans="1:7" ht="15.75">
      <c r="A1668" s="126"/>
      <c r="B1668" s="256"/>
      <c r="C1668" s="95"/>
      <c r="D1668" s="95"/>
      <c r="E1668" s="95"/>
      <c r="F1668" s="95"/>
      <c r="G1668" s="257"/>
    </row>
    <row r="1669" spans="1:7" ht="15.75">
      <c r="A1669" s="126"/>
      <c r="B1669" s="256"/>
      <c r="C1669" s="95"/>
      <c r="D1669" s="95"/>
      <c r="E1669" s="95"/>
      <c r="F1669" s="95"/>
      <c r="G1669" s="257"/>
    </row>
    <row r="1670" spans="1:7" ht="15.75">
      <c r="A1670" s="126"/>
      <c r="B1670" s="256"/>
      <c r="C1670" s="95"/>
      <c r="D1670" s="95"/>
      <c r="E1670" s="95"/>
      <c r="F1670" s="95"/>
      <c r="G1670" s="257"/>
    </row>
    <row r="1671" spans="1:7" ht="15.75">
      <c r="A1671" s="126"/>
      <c r="B1671" s="256"/>
      <c r="C1671" s="95"/>
      <c r="D1671" s="95"/>
      <c r="E1671" s="95"/>
      <c r="F1671" s="95"/>
      <c r="G1671" s="257"/>
    </row>
    <row r="1672" spans="1:7" ht="15.75">
      <c r="A1672" s="126"/>
      <c r="B1672" s="256"/>
      <c r="C1672" s="95"/>
      <c r="D1672" s="95"/>
      <c r="E1672" s="95"/>
      <c r="F1672" s="95"/>
      <c r="G1672" s="257"/>
    </row>
    <row r="1673" spans="1:7" ht="15.75">
      <c r="A1673" s="126"/>
      <c r="B1673" s="256"/>
      <c r="C1673" s="95"/>
      <c r="D1673" s="95"/>
      <c r="E1673" s="95"/>
      <c r="F1673" s="95"/>
      <c r="G1673" s="257"/>
    </row>
    <row r="1674" spans="1:7" ht="15.75">
      <c r="A1674" s="126"/>
      <c r="B1674" s="256"/>
      <c r="C1674" s="95"/>
      <c r="D1674" s="95"/>
      <c r="E1674" s="95"/>
      <c r="F1674" s="95"/>
      <c r="G1674" s="257"/>
    </row>
    <row r="1675" spans="1:7" ht="15.75">
      <c r="A1675" s="126"/>
      <c r="B1675" s="256"/>
      <c r="C1675" s="95"/>
      <c r="D1675" s="95"/>
      <c r="E1675" s="95"/>
      <c r="F1675" s="95"/>
      <c r="G1675" s="257"/>
    </row>
    <row r="1676" spans="1:7" ht="15.75">
      <c r="A1676" s="126"/>
      <c r="B1676" s="256"/>
      <c r="C1676" s="95"/>
      <c r="D1676" s="95"/>
      <c r="E1676" s="95"/>
      <c r="F1676" s="95"/>
      <c r="G1676" s="257"/>
    </row>
    <row r="1677" spans="1:7" ht="15.75">
      <c r="A1677" s="126"/>
      <c r="B1677" s="256"/>
      <c r="C1677" s="95"/>
      <c r="D1677" s="95"/>
      <c r="E1677" s="95"/>
      <c r="F1677" s="95"/>
      <c r="G1677" s="257"/>
    </row>
    <row r="1678" spans="1:7" ht="15.75">
      <c r="A1678" s="126"/>
      <c r="B1678" s="256"/>
      <c r="C1678" s="95"/>
      <c r="D1678" s="95"/>
      <c r="E1678" s="95"/>
      <c r="F1678" s="95"/>
      <c r="G1678" s="257"/>
    </row>
    <row r="1679" spans="1:7" ht="15.75">
      <c r="A1679" s="126"/>
      <c r="B1679" s="256"/>
      <c r="C1679" s="95"/>
      <c r="D1679" s="95"/>
      <c r="E1679" s="95"/>
      <c r="F1679" s="95"/>
      <c r="G1679" s="257"/>
    </row>
    <row r="1680" spans="1:7" ht="15.75">
      <c r="A1680" s="126"/>
      <c r="B1680" s="256"/>
      <c r="C1680" s="95"/>
      <c r="D1680" s="95"/>
      <c r="E1680" s="95"/>
      <c r="F1680" s="95"/>
      <c r="G1680" s="257"/>
    </row>
    <row r="1681" spans="1:7" ht="15.75">
      <c r="A1681" s="126"/>
      <c r="B1681" s="256"/>
      <c r="C1681" s="95"/>
      <c r="D1681" s="95"/>
      <c r="E1681" s="95"/>
      <c r="F1681" s="95"/>
      <c r="G1681" s="257"/>
    </row>
    <row r="1682" spans="1:7" ht="15.75">
      <c r="A1682" s="126"/>
      <c r="B1682" s="256"/>
      <c r="C1682" s="95"/>
      <c r="D1682" s="95"/>
      <c r="E1682" s="95"/>
      <c r="F1682" s="95"/>
      <c r="G1682" s="257"/>
    </row>
    <row r="1683" spans="1:7" ht="15.75">
      <c r="A1683" s="126"/>
      <c r="B1683" s="256"/>
      <c r="C1683" s="95"/>
      <c r="D1683" s="95"/>
      <c r="E1683" s="95"/>
      <c r="F1683" s="95"/>
      <c r="G1683" s="257"/>
    </row>
    <row r="1684" spans="1:7" ht="15.75">
      <c r="A1684" s="126"/>
      <c r="B1684" s="256"/>
      <c r="C1684" s="95"/>
      <c r="D1684" s="95"/>
      <c r="E1684" s="95"/>
      <c r="F1684" s="95"/>
      <c r="G1684" s="257"/>
    </row>
    <row r="1685" spans="1:7" ht="15.75">
      <c r="A1685" s="126"/>
      <c r="B1685" s="256"/>
      <c r="C1685" s="95"/>
      <c r="D1685" s="95"/>
      <c r="E1685" s="95"/>
      <c r="F1685" s="95"/>
      <c r="G1685" s="257"/>
    </row>
    <row r="1686" spans="1:7" ht="15.75">
      <c r="A1686" s="126"/>
      <c r="B1686" s="256"/>
      <c r="C1686" s="95"/>
      <c r="D1686" s="95"/>
      <c r="E1686" s="95"/>
      <c r="F1686" s="95"/>
      <c r="G1686" s="257"/>
    </row>
    <row r="1687" spans="1:7" ht="15.75">
      <c r="A1687" s="126"/>
      <c r="B1687" s="256"/>
      <c r="C1687" s="95"/>
      <c r="D1687" s="95"/>
      <c r="E1687" s="95"/>
      <c r="F1687" s="95"/>
      <c r="G1687" s="257"/>
    </row>
    <row r="1688" spans="1:7" ht="15.75">
      <c r="A1688" s="126"/>
      <c r="B1688" s="256"/>
      <c r="C1688" s="95"/>
      <c r="D1688" s="95"/>
      <c r="E1688" s="95"/>
      <c r="F1688" s="95"/>
      <c r="G1688" s="257"/>
    </row>
    <row r="1689" spans="1:7" ht="15.75">
      <c r="A1689" s="126"/>
      <c r="B1689" s="256"/>
      <c r="C1689" s="95"/>
      <c r="D1689" s="95"/>
      <c r="E1689" s="95"/>
      <c r="F1689" s="95"/>
      <c r="G1689" s="257"/>
    </row>
    <row r="1690" spans="1:7" ht="15.75">
      <c r="A1690" s="126"/>
      <c r="B1690" s="256"/>
      <c r="C1690" s="95"/>
      <c r="D1690" s="95"/>
      <c r="E1690" s="95"/>
      <c r="F1690" s="95"/>
      <c r="G1690" s="257"/>
    </row>
    <row r="1691" spans="1:7" ht="15.75">
      <c r="A1691" s="126"/>
      <c r="B1691" s="256"/>
      <c r="C1691" s="95"/>
      <c r="D1691" s="95"/>
      <c r="E1691" s="95"/>
      <c r="F1691" s="95"/>
      <c r="G1691" s="257"/>
    </row>
    <row r="1692" spans="1:7" ht="15.75">
      <c r="A1692" s="126"/>
      <c r="B1692" s="256"/>
      <c r="C1692" s="95"/>
      <c r="D1692" s="95"/>
      <c r="E1692" s="95"/>
      <c r="F1692" s="95"/>
      <c r="G1692" s="257"/>
    </row>
    <row r="1693" spans="1:7" ht="15.75">
      <c r="A1693" s="126"/>
      <c r="B1693" s="256"/>
      <c r="C1693" s="95"/>
      <c r="D1693" s="95"/>
      <c r="E1693" s="95"/>
      <c r="F1693" s="95"/>
      <c r="G1693" s="257"/>
    </row>
    <row r="1694" spans="1:7" ht="15.75">
      <c r="A1694" s="126"/>
      <c r="B1694" s="256"/>
      <c r="C1694" s="95"/>
      <c r="D1694" s="95"/>
      <c r="E1694" s="95"/>
      <c r="F1694" s="95"/>
      <c r="G1694" s="257"/>
    </row>
    <row r="1695" spans="1:7" ht="15.75">
      <c r="A1695" s="126"/>
      <c r="B1695" s="256"/>
      <c r="C1695" s="95"/>
      <c r="D1695" s="95"/>
      <c r="E1695" s="95"/>
      <c r="F1695" s="95"/>
      <c r="G1695" s="257"/>
    </row>
    <row r="1696" spans="1:7" ht="15.75">
      <c r="A1696" s="126"/>
      <c r="B1696" s="256"/>
      <c r="C1696" s="95"/>
      <c r="D1696" s="95"/>
      <c r="E1696" s="95"/>
      <c r="F1696" s="95"/>
      <c r="G1696" s="257"/>
    </row>
    <row r="1697" spans="1:7" ht="15.75">
      <c r="A1697" s="126"/>
      <c r="B1697" s="256"/>
      <c r="C1697" s="95"/>
      <c r="D1697" s="95"/>
      <c r="E1697" s="95"/>
      <c r="F1697" s="95"/>
      <c r="G1697" s="257"/>
    </row>
    <row r="1698" spans="1:7" ht="15.75">
      <c r="A1698" s="126"/>
      <c r="B1698" s="256"/>
      <c r="C1698" s="95"/>
      <c r="D1698" s="95"/>
      <c r="E1698" s="95"/>
      <c r="F1698" s="95"/>
      <c r="G1698" s="257"/>
    </row>
    <row r="1699" spans="1:7" ht="15.75">
      <c r="A1699" s="126"/>
      <c r="B1699" s="256"/>
      <c r="C1699" s="95"/>
      <c r="D1699" s="95"/>
      <c r="E1699" s="95"/>
      <c r="F1699" s="95"/>
      <c r="G1699" s="257"/>
    </row>
    <row r="1700" spans="1:7" ht="15.75">
      <c r="A1700" s="126"/>
      <c r="B1700" s="256"/>
      <c r="C1700" s="95"/>
      <c r="D1700" s="95"/>
      <c r="E1700" s="95"/>
      <c r="F1700" s="95"/>
      <c r="G1700" s="257"/>
    </row>
    <row r="1701" spans="1:7" ht="15.75">
      <c r="A1701" s="126"/>
      <c r="B1701" s="256"/>
      <c r="C1701" s="95"/>
      <c r="D1701" s="95"/>
      <c r="E1701" s="95"/>
      <c r="F1701" s="95"/>
      <c r="G1701" s="257"/>
    </row>
    <row r="1702" spans="1:7" ht="15.75">
      <c r="A1702" s="126"/>
      <c r="B1702" s="256"/>
      <c r="C1702" s="95"/>
      <c r="D1702" s="95"/>
      <c r="E1702" s="95"/>
      <c r="F1702" s="95"/>
      <c r="G1702" s="257"/>
    </row>
    <row r="1703" spans="1:7" ht="15.75">
      <c r="A1703" s="126"/>
      <c r="B1703" s="256"/>
      <c r="C1703" s="95"/>
      <c r="D1703" s="95"/>
      <c r="E1703" s="95"/>
      <c r="F1703" s="95"/>
      <c r="G1703" s="257"/>
    </row>
    <row r="1704" spans="1:7" ht="15.75">
      <c r="A1704" s="126"/>
      <c r="B1704" s="256"/>
      <c r="C1704" s="95"/>
      <c r="D1704" s="95"/>
      <c r="E1704" s="95"/>
      <c r="F1704" s="95"/>
      <c r="G1704" s="257"/>
    </row>
    <row r="1705" spans="1:7" ht="15.75">
      <c r="A1705" s="126"/>
      <c r="B1705" s="256"/>
      <c r="C1705" s="95"/>
      <c r="D1705" s="95"/>
      <c r="E1705" s="95"/>
      <c r="F1705" s="95"/>
      <c r="G1705" s="257"/>
    </row>
    <row r="1706" spans="1:7" ht="15.75">
      <c r="A1706" s="126"/>
      <c r="B1706" s="256"/>
      <c r="C1706" s="95"/>
      <c r="D1706" s="95"/>
      <c r="E1706" s="95"/>
      <c r="F1706" s="95"/>
      <c r="G1706" s="257"/>
    </row>
    <row r="1707" spans="1:7" ht="15.75">
      <c r="A1707" s="126"/>
      <c r="B1707" s="256"/>
      <c r="C1707" s="95"/>
      <c r="D1707" s="95"/>
      <c r="E1707" s="95"/>
      <c r="F1707" s="95"/>
      <c r="G1707" s="257"/>
    </row>
    <row r="1708" spans="1:7" ht="15.75">
      <c r="A1708" s="126"/>
      <c r="B1708" s="256"/>
      <c r="C1708" s="95"/>
      <c r="D1708" s="95"/>
      <c r="E1708" s="95"/>
      <c r="F1708" s="95"/>
      <c r="G1708" s="257"/>
    </row>
    <row r="1709" spans="1:7" ht="15.75">
      <c r="A1709" s="126"/>
      <c r="B1709" s="256"/>
      <c r="C1709" s="95"/>
      <c r="D1709" s="95"/>
      <c r="E1709" s="95"/>
      <c r="F1709" s="95"/>
      <c r="G1709" s="257"/>
    </row>
    <row r="1710" spans="1:7" ht="15.75">
      <c r="A1710" s="126"/>
      <c r="B1710" s="256"/>
      <c r="C1710" s="95"/>
      <c r="D1710" s="95"/>
      <c r="E1710" s="95"/>
      <c r="F1710" s="95"/>
      <c r="G1710" s="257"/>
    </row>
    <row r="1711" spans="1:7" ht="15.75">
      <c r="A1711" s="126"/>
      <c r="B1711" s="256"/>
      <c r="C1711" s="95"/>
      <c r="D1711" s="95"/>
      <c r="E1711" s="95"/>
      <c r="F1711" s="95"/>
      <c r="G1711" s="257"/>
    </row>
    <row r="1712" spans="1:7" ht="15.75">
      <c r="A1712" s="126"/>
      <c r="B1712" s="256"/>
      <c r="C1712" s="95"/>
      <c r="D1712" s="95"/>
      <c r="E1712" s="95"/>
      <c r="F1712" s="95"/>
      <c r="G1712" s="257"/>
    </row>
    <row r="1713" spans="1:7" ht="15.75">
      <c r="A1713" s="126"/>
      <c r="B1713" s="256"/>
      <c r="C1713" s="95"/>
      <c r="D1713" s="95"/>
      <c r="E1713" s="95"/>
      <c r="F1713" s="95"/>
      <c r="G1713" s="257"/>
    </row>
    <row r="1714" spans="1:7" ht="15.75">
      <c r="A1714" s="126"/>
      <c r="B1714" s="256"/>
      <c r="C1714" s="95"/>
      <c r="D1714" s="95"/>
      <c r="E1714" s="95"/>
      <c r="F1714" s="95"/>
      <c r="G1714" s="257"/>
    </row>
    <row r="1715" spans="1:7" ht="15.75">
      <c r="A1715" s="126"/>
      <c r="B1715" s="256"/>
      <c r="C1715" s="95"/>
      <c r="D1715" s="95"/>
      <c r="E1715" s="95"/>
      <c r="F1715" s="95"/>
      <c r="G1715" s="257"/>
    </row>
    <row r="1716" spans="1:7" ht="15.75">
      <c r="A1716" s="126"/>
      <c r="B1716" s="256"/>
      <c r="C1716" s="95"/>
      <c r="D1716" s="95"/>
      <c r="E1716" s="95"/>
      <c r="F1716" s="95"/>
      <c r="G1716" s="257"/>
    </row>
    <row r="1717" spans="1:7" ht="15.75">
      <c r="A1717" s="126"/>
      <c r="B1717" s="256"/>
      <c r="C1717" s="95"/>
      <c r="D1717" s="95"/>
      <c r="E1717" s="95"/>
      <c r="F1717" s="95"/>
      <c r="G1717" s="257"/>
    </row>
    <row r="1718" spans="1:7" ht="15.75">
      <c r="A1718" s="126"/>
      <c r="B1718" s="256"/>
      <c r="C1718" s="95"/>
      <c r="D1718" s="95"/>
      <c r="E1718" s="95"/>
      <c r="F1718" s="95"/>
      <c r="G1718" s="257"/>
    </row>
    <row r="1719" spans="1:7" ht="15.75">
      <c r="A1719" s="126"/>
      <c r="B1719" s="256"/>
      <c r="C1719" s="95"/>
      <c r="D1719" s="95"/>
      <c r="E1719" s="95"/>
      <c r="F1719" s="95"/>
      <c r="G1719" s="257"/>
    </row>
    <row r="1720" spans="1:7" ht="15.75">
      <c r="A1720" s="126"/>
      <c r="B1720" s="256"/>
      <c r="C1720" s="95"/>
      <c r="D1720" s="95"/>
      <c r="E1720" s="95"/>
      <c r="F1720" s="95"/>
      <c r="G1720" s="257"/>
    </row>
    <row r="1721" spans="1:7" ht="15.75">
      <c r="A1721" s="126"/>
      <c r="B1721" s="256"/>
      <c r="C1721" s="95"/>
      <c r="D1721" s="95"/>
      <c r="E1721" s="95"/>
      <c r="F1721" s="95"/>
      <c r="G1721" s="257"/>
    </row>
    <row r="1722" spans="1:7" ht="15.75">
      <c r="A1722" s="126"/>
      <c r="B1722" s="256"/>
      <c r="C1722" s="95"/>
      <c r="D1722" s="95"/>
      <c r="E1722" s="95"/>
      <c r="F1722" s="95"/>
      <c r="G1722" s="257"/>
    </row>
    <row r="1723" spans="1:7" ht="15.75">
      <c r="A1723" s="126"/>
      <c r="B1723" s="256"/>
      <c r="C1723" s="95"/>
      <c r="D1723" s="95"/>
      <c r="E1723" s="95"/>
      <c r="F1723" s="95"/>
      <c r="G1723" s="257"/>
    </row>
    <row r="1724" spans="1:7" ht="15.75">
      <c r="A1724" s="126"/>
      <c r="B1724" s="256"/>
      <c r="C1724" s="95"/>
      <c r="D1724" s="95"/>
      <c r="E1724" s="95"/>
      <c r="F1724" s="95"/>
      <c r="G1724" s="257"/>
    </row>
    <row r="1725" spans="1:7" ht="15.75">
      <c r="A1725" s="126"/>
      <c r="B1725" s="256"/>
      <c r="C1725" s="95"/>
      <c r="D1725" s="95"/>
      <c r="E1725" s="95"/>
      <c r="F1725" s="95"/>
      <c r="G1725" s="257"/>
    </row>
    <row r="1726" spans="1:7" ht="15.75">
      <c r="A1726" s="126"/>
      <c r="B1726" s="256"/>
      <c r="C1726" s="95"/>
      <c r="D1726" s="95"/>
      <c r="E1726" s="95"/>
      <c r="F1726" s="95"/>
      <c r="G1726" s="257"/>
    </row>
    <row r="1727" spans="1:7" ht="15.75">
      <c r="A1727" s="126"/>
      <c r="B1727" s="256"/>
      <c r="C1727" s="95"/>
      <c r="D1727" s="95"/>
      <c r="E1727" s="95"/>
      <c r="F1727" s="95"/>
      <c r="G1727" s="257"/>
    </row>
    <row r="1728" spans="1:7" ht="15.75">
      <c r="A1728" s="126"/>
      <c r="B1728" s="256"/>
      <c r="C1728" s="95"/>
      <c r="D1728" s="95"/>
      <c r="E1728" s="95"/>
      <c r="F1728" s="95"/>
      <c r="G1728" s="257"/>
    </row>
    <row r="1729" spans="1:7" ht="15.75">
      <c r="A1729" s="126"/>
      <c r="B1729" s="256"/>
      <c r="C1729" s="95"/>
      <c r="D1729" s="95"/>
      <c r="E1729" s="95"/>
      <c r="F1729" s="95"/>
      <c r="G1729" s="257"/>
    </row>
    <row r="1730" spans="1:7" ht="15.75">
      <c r="A1730" s="126"/>
      <c r="B1730" s="256"/>
      <c r="C1730" s="95"/>
      <c r="D1730" s="95"/>
      <c r="E1730" s="95"/>
      <c r="F1730" s="95"/>
      <c r="G1730" s="257"/>
    </row>
    <row r="1731" spans="1:7" ht="15.75">
      <c r="A1731" s="126"/>
      <c r="B1731" s="256"/>
      <c r="C1731" s="95"/>
      <c r="D1731" s="95"/>
      <c r="E1731" s="95"/>
      <c r="F1731" s="95"/>
      <c r="G1731" s="257"/>
    </row>
    <row r="1732" spans="1:7" ht="15.75">
      <c r="A1732" s="126"/>
      <c r="B1732" s="256"/>
      <c r="C1732" s="95"/>
      <c r="D1732" s="95"/>
      <c r="E1732" s="95"/>
      <c r="F1732" s="95"/>
      <c r="G1732" s="257"/>
    </row>
    <row r="1733" spans="1:7" ht="15.75">
      <c r="A1733" s="126"/>
      <c r="B1733" s="256"/>
      <c r="C1733" s="95"/>
      <c r="D1733" s="95"/>
      <c r="E1733" s="95"/>
      <c r="F1733" s="95"/>
      <c r="G1733" s="257"/>
    </row>
    <row r="1734" spans="1:7" ht="15.75">
      <c r="A1734" s="126"/>
      <c r="B1734" s="256"/>
      <c r="C1734" s="95"/>
      <c r="D1734" s="95"/>
      <c r="E1734" s="95"/>
      <c r="F1734" s="95"/>
      <c r="G1734" s="257"/>
    </row>
    <row r="1735" spans="1:7" ht="15.75">
      <c r="A1735" s="126"/>
      <c r="B1735" s="256"/>
      <c r="C1735" s="95"/>
      <c r="D1735" s="95"/>
      <c r="E1735" s="95"/>
      <c r="F1735" s="95"/>
      <c r="G1735" s="257"/>
    </row>
    <row r="1736" spans="1:7" ht="15.75">
      <c r="A1736" s="126"/>
      <c r="B1736" s="256"/>
      <c r="C1736" s="95"/>
      <c r="D1736" s="95"/>
      <c r="E1736" s="95"/>
      <c r="F1736" s="95"/>
      <c r="G1736" s="257"/>
    </row>
    <row r="1737" spans="1:7" ht="15.75">
      <c r="A1737" s="126"/>
      <c r="B1737" s="256"/>
      <c r="C1737" s="95"/>
      <c r="D1737" s="95"/>
      <c r="E1737" s="95"/>
      <c r="F1737" s="95"/>
      <c r="G1737" s="257"/>
    </row>
    <row r="1738" spans="1:7" ht="15.75">
      <c r="A1738" s="126"/>
      <c r="B1738" s="256"/>
      <c r="C1738" s="95"/>
      <c r="D1738" s="95"/>
      <c r="E1738" s="95"/>
      <c r="F1738" s="95"/>
      <c r="G1738" s="257"/>
    </row>
    <row r="1739" spans="1:7" ht="15.75">
      <c r="A1739" s="126"/>
      <c r="B1739" s="256"/>
      <c r="C1739" s="95"/>
      <c r="D1739" s="95"/>
      <c r="E1739" s="95"/>
      <c r="F1739" s="95"/>
      <c r="G1739" s="257"/>
    </row>
    <row r="1740" spans="1:7" ht="15.75">
      <c r="A1740" s="126"/>
      <c r="B1740" s="256"/>
      <c r="C1740" s="95"/>
      <c r="D1740" s="95"/>
      <c r="E1740" s="95"/>
      <c r="F1740" s="95"/>
      <c r="G1740" s="257"/>
    </row>
    <row r="1741" spans="1:7" ht="15.75">
      <c r="A1741" s="126"/>
      <c r="B1741" s="256"/>
      <c r="C1741" s="95"/>
      <c r="D1741" s="95"/>
      <c r="E1741" s="95"/>
      <c r="F1741" s="95"/>
      <c r="G1741" s="257"/>
    </row>
    <row r="1742" spans="1:7" ht="15.75">
      <c r="A1742" s="126"/>
      <c r="B1742" s="256"/>
      <c r="C1742" s="95"/>
      <c r="D1742" s="95"/>
      <c r="E1742" s="95"/>
      <c r="F1742" s="95"/>
      <c r="G1742" s="257"/>
    </row>
    <row r="1743" spans="1:7" ht="15.75">
      <c r="A1743" s="126"/>
      <c r="B1743" s="256"/>
      <c r="C1743" s="95"/>
      <c r="D1743" s="95"/>
      <c r="E1743" s="95"/>
      <c r="F1743" s="95"/>
      <c r="G1743" s="257"/>
    </row>
    <row r="1744" spans="1:7" ht="15.75">
      <c r="A1744" s="126"/>
      <c r="B1744" s="256"/>
      <c r="C1744" s="95"/>
      <c r="D1744" s="95"/>
      <c r="E1744" s="95"/>
      <c r="F1744" s="95"/>
      <c r="G1744" s="257"/>
    </row>
    <row r="1745" spans="1:7" ht="15.75">
      <c r="A1745" s="126"/>
      <c r="B1745" s="256"/>
      <c r="C1745" s="95"/>
      <c r="D1745" s="95"/>
      <c r="E1745" s="95"/>
      <c r="F1745" s="95"/>
      <c r="G1745" s="257"/>
    </row>
    <row r="1746" spans="1:7" ht="15.75">
      <c r="A1746" s="126"/>
      <c r="B1746" s="256"/>
      <c r="C1746" s="95"/>
      <c r="D1746" s="95"/>
      <c r="E1746" s="95"/>
      <c r="F1746" s="95"/>
      <c r="G1746" s="257"/>
    </row>
    <row r="1747" spans="1:7" ht="15.75">
      <c r="A1747" s="126"/>
      <c r="B1747" s="256"/>
      <c r="C1747" s="95"/>
      <c r="D1747" s="95"/>
      <c r="E1747" s="95"/>
      <c r="F1747" s="95"/>
      <c r="G1747" s="257"/>
    </row>
    <row r="1748" spans="1:7" ht="15.75">
      <c r="A1748" s="126"/>
      <c r="B1748" s="256"/>
      <c r="C1748" s="95"/>
      <c r="D1748" s="95"/>
      <c r="E1748" s="95"/>
      <c r="F1748" s="95"/>
      <c r="G1748" s="257"/>
    </row>
    <row r="1749" spans="1:7" ht="15.75">
      <c r="A1749" s="126"/>
      <c r="B1749" s="256"/>
      <c r="C1749" s="95"/>
      <c r="D1749" s="95"/>
      <c r="E1749" s="95"/>
      <c r="F1749" s="95"/>
      <c r="G1749" s="257"/>
    </row>
    <row r="1750" spans="1:7" ht="15.75">
      <c r="A1750" s="126"/>
      <c r="B1750" s="256"/>
      <c r="C1750" s="95"/>
      <c r="D1750" s="95"/>
      <c r="E1750" s="95"/>
      <c r="F1750" s="95"/>
      <c r="G1750" s="257"/>
    </row>
    <row r="1751" spans="1:7" ht="15.75">
      <c r="A1751" s="126"/>
      <c r="B1751" s="256"/>
      <c r="C1751" s="95"/>
      <c r="D1751" s="95"/>
      <c r="E1751" s="95"/>
      <c r="F1751" s="95"/>
      <c r="G1751" s="257"/>
    </row>
    <row r="1752" spans="1:7" ht="15.75">
      <c r="A1752" s="126"/>
      <c r="B1752" s="256"/>
      <c r="C1752" s="95"/>
      <c r="D1752" s="95"/>
      <c r="E1752" s="95"/>
      <c r="F1752" s="95"/>
      <c r="G1752" s="257"/>
    </row>
    <row r="1753" spans="1:7" ht="15.75">
      <c r="A1753" s="126"/>
      <c r="B1753" s="256"/>
      <c r="C1753" s="95"/>
      <c r="D1753" s="95"/>
      <c r="E1753" s="95"/>
      <c r="F1753" s="95"/>
      <c r="G1753" s="257"/>
    </row>
    <row r="1754" spans="1:7" ht="15.75">
      <c r="A1754" s="126"/>
      <c r="B1754" s="256"/>
      <c r="C1754" s="95"/>
      <c r="D1754" s="95"/>
      <c r="E1754" s="95"/>
      <c r="F1754" s="95"/>
      <c r="G1754" s="257"/>
    </row>
    <row r="1755" spans="1:7" ht="15.75">
      <c r="A1755" s="126"/>
      <c r="B1755" s="256"/>
      <c r="C1755" s="95"/>
      <c r="D1755" s="95"/>
      <c r="E1755" s="95"/>
      <c r="F1755" s="95"/>
      <c r="G1755" s="257"/>
    </row>
    <row r="1756" spans="1:7" ht="15.75">
      <c r="A1756" s="126"/>
      <c r="B1756" s="256"/>
      <c r="C1756" s="95"/>
      <c r="D1756" s="95"/>
      <c r="E1756" s="95"/>
      <c r="F1756" s="95"/>
      <c r="G1756" s="257"/>
    </row>
    <row r="1757" spans="1:7" ht="15.75">
      <c r="A1757" s="126"/>
      <c r="B1757" s="256"/>
      <c r="C1757" s="95"/>
      <c r="D1757" s="95"/>
      <c r="E1757" s="95"/>
      <c r="F1757" s="95"/>
      <c r="G1757" s="257"/>
    </row>
    <row r="1758" spans="1:7" ht="15.75">
      <c r="A1758" s="126"/>
      <c r="B1758" s="256"/>
      <c r="C1758" s="95"/>
      <c r="D1758" s="95"/>
      <c r="E1758" s="95"/>
      <c r="F1758" s="95"/>
      <c r="G1758" s="257"/>
    </row>
    <row r="1759" spans="1:7" ht="15.75">
      <c r="A1759" s="126"/>
      <c r="B1759" s="256"/>
      <c r="C1759" s="95"/>
      <c r="D1759" s="95"/>
      <c r="E1759" s="95"/>
      <c r="F1759" s="95"/>
      <c r="G1759" s="257"/>
    </row>
    <row r="1760" spans="1:7" ht="15.75">
      <c r="A1760" s="126"/>
      <c r="B1760" s="256"/>
      <c r="C1760" s="95"/>
      <c r="D1760" s="95"/>
      <c r="E1760" s="95"/>
      <c r="F1760" s="95"/>
      <c r="G1760" s="257"/>
    </row>
    <row r="1761" spans="1:7" ht="15.75">
      <c r="A1761" s="126"/>
      <c r="B1761" s="256"/>
      <c r="C1761" s="95"/>
      <c r="D1761" s="95"/>
      <c r="E1761" s="95"/>
      <c r="F1761" s="95"/>
      <c r="G1761" s="257"/>
    </row>
    <row r="1762" spans="1:7" ht="15.75">
      <c r="A1762" s="126"/>
      <c r="B1762" s="256"/>
      <c r="C1762" s="95"/>
      <c r="D1762" s="95"/>
      <c r="E1762" s="95"/>
      <c r="F1762" s="95"/>
      <c r="G1762" s="257"/>
    </row>
    <row r="1763" spans="1:7" ht="15.75">
      <c r="A1763" s="126"/>
      <c r="B1763" s="256"/>
      <c r="C1763" s="95"/>
      <c r="D1763" s="95"/>
      <c r="E1763" s="95"/>
      <c r="F1763" s="95"/>
      <c r="G1763" s="257"/>
    </row>
    <row r="1764" spans="1:7" ht="15.75">
      <c r="A1764" s="126"/>
      <c r="B1764" s="256"/>
      <c r="C1764" s="95"/>
      <c r="D1764" s="95"/>
      <c r="E1764" s="95"/>
      <c r="F1764" s="95"/>
      <c r="G1764" s="257"/>
    </row>
    <row r="1765" spans="1:7" ht="15.75">
      <c r="A1765" s="126"/>
      <c r="B1765" s="256"/>
      <c r="C1765" s="95"/>
      <c r="D1765" s="95"/>
      <c r="E1765" s="95"/>
      <c r="F1765" s="95"/>
      <c r="G1765" s="257"/>
    </row>
    <row r="1766" spans="1:7" ht="15.75">
      <c r="A1766" s="126"/>
      <c r="B1766" s="256"/>
      <c r="C1766" s="95"/>
      <c r="D1766" s="95"/>
      <c r="E1766" s="95"/>
      <c r="F1766" s="95"/>
      <c r="G1766" s="257"/>
    </row>
    <row r="1767" spans="1:7" ht="15.75">
      <c r="A1767" s="126"/>
      <c r="B1767" s="256"/>
      <c r="C1767" s="95"/>
      <c r="D1767" s="95"/>
      <c r="E1767" s="95"/>
      <c r="F1767" s="95"/>
      <c r="G1767" s="257"/>
    </row>
    <row r="1768" spans="1:7" ht="15.75">
      <c r="A1768" s="126"/>
      <c r="B1768" s="256"/>
      <c r="C1768" s="95"/>
      <c r="D1768" s="95"/>
      <c r="E1768" s="95"/>
      <c r="F1768" s="95"/>
      <c r="G1768" s="257"/>
    </row>
    <row r="1769" spans="1:7" ht="15.75">
      <c r="A1769" s="126"/>
      <c r="B1769" s="256"/>
      <c r="C1769" s="95"/>
      <c r="D1769" s="95"/>
      <c r="E1769" s="95"/>
      <c r="F1769" s="95"/>
      <c r="G1769" s="257"/>
    </row>
    <row r="1770" spans="1:7" ht="15.75">
      <c r="A1770" s="126"/>
      <c r="B1770" s="256"/>
      <c r="C1770" s="95"/>
      <c r="D1770" s="95"/>
      <c r="E1770" s="95"/>
      <c r="F1770" s="95"/>
      <c r="G1770" s="257"/>
    </row>
    <row r="1771" spans="1:7" ht="15.75">
      <c r="A1771" s="126"/>
      <c r="B1771" s="256"/>
      <c r="C1771" s="95"/>
      <c r="D1771" s="95"/>
      <c r="E1771" s="95"/>
      <c r="F1771" s="95"/>
      <c r="G1771" s="257"/>
    </row>
    <row r="1772" spans="1:7" ht="15.75">
      <c r="A1772" s="126"/>
      <c r="B1772" s="256"/>
      <c r="C1772" s="95"/>
      <c r="D1772" s="95"/>
      <c r="E1772" s="95"/>
      <c r="F1772" s="95"/>
      <c r="G1772" s="257"/>
    </row>
    <row r="1773" spans="1:7" ht="15.75">
      <c r="A1773" s="126"/>
      <c r="B1773" s="256"/>
      <c r="C1773" s="95"/>
      <c r="D1773" s="95"/>
      <c r="E1773" s="95"/>
      <c r="F1773" s="95"/>
      <c r="G1773" s="257"/>
    </row>
    <row r="1774" spans="1:7" ht="15.75">
      <c r="A1774" s="126"/>
      <c r="B1774" s="256"/>
      <c r="C1774" s="95"/>
      <c r="D1774" s="95"/>
      <c r="E1774" s="95"/>
      <c r="F1774" s="95"/>
      <c r="G1774" s="257"/>
    </row>
    <row r="1775" spans="1:7" ht="15.75">
      <c r="A1775" s="126"/>
      <c r="B1775" s="256"/>
      <c r="C1775" s="95"/>
      <c r="D1775" s="95"/>
      <c r="E1775" s="95"/>
      <c r="F1775" s="95"/>
      <c r="G1775" s="257"/>
    </row>
    <row r="1776" spans="1:7" ht="15.75">
      <c r="A1776" s="126"/>
      <c r="B1776" s="256"/>
      <c r="C1776" s="95"/>
      <c r="D1776" s="95"/>
      <c r="E1776" s="95"/>
      <c r="F1776" s="95"/>
      <c r="G1776" s="257"/>
    </row>
    <row r="1777" spans="1:7" ht="15.75">
      <c r="A1777" s="126"/>
      <c r="B1777" s="256"/>
      <c r="C1777" s="95"/>
      <c r="D1777" s="95"/>
      <c r="E1777" s="95"/>
      <c r="F1777" s="95"/>
      <c r="G1777" s="257"/>
    </row>
    <row r="1778" spans="1:7" ht="15.75">
      <c r="A1778" s="126"/>
      <c r="B1778" s="256"/>
      <c r="C1778" s="95"/>
      <c r="D1778" s="95"/>
      <c r="E1778" s="95"/>
      <c r="F1778" s="95"/>
      <c r="G1778" s="257"/>
    </row>
    <row r="1779" spans="1:7" ht="15.75">
      <c r="A1779" s="126"/>
      <c r="B1779" s="256"/>
      <c r="C1779" s="95"/>
      <c r="D1779" s="95"/>
      <c r="E1779" s="95"/>
      <c r="F1779" s="95"/>
      <c r="G1779" s="257"/>
    </row>
    <row r="1780" spans="1:7" ht="15.75">
      <c r="A1780" s="126"/>
      <c r="B1780" s="256"/>
      <c r="C1780" s="95"/>
      <c r="D1780" s="95"/>
      <c r="E1780" s="95"/>
      <c r="F1780" s="95"/>
      <c r="G1780" s="257"/>
    </row>
    <row r="1781" spans="1:7" ht="15.75">
      <c r="A1781" s="126"/>
      <c r="B1781" s="256"/>
      <c r="C1781" s="95"/>
      <c r="D1781" s="95"/>
      <c r="E1781" s="95"/>
      <c r="F1781" s="95"/>
      <c r="G1781" s="257"/>
    </row>
    <row r="1782" spans="1:7" ht="15.75">
      <c r="A1782" s="126"/>
      <c r="B1782" s="256"/>
      <c r="C1782" s="95"/>
      <c r="D1782" s="95"/>
      <c r="E1782" s="95"/>
      <c r="F1782" s="95"/>
      <c r="G1782" s="257"/>
    </row>
    <row r="1783" spans="1:7" ht="15.75">
      <c r="A1783" s="126"/>
      <c r="B1783" s="256"/>
      <c r="C1783" s="95"/>
      <c r="D1783" s="95"/>
      <c r="E1783" s="95"/>
      <c r="F1783" s="95"/>
      <c r="G1783" s="257"/>
    </row>
    <row r="1784" spans="1:7" ht="15.75">
      <c r="A1784" s="126"/>
      <c r="B1784" s="256"/>
      <c r="C1784" s="95"/>
      <c r="D1784" s="95"/>
      <c r="E1784" s="95"/>
      <c r="F1784" s="95"/>
      <c r="G1784" s="257"/>
    </row>
    <row r="1785" spans="1:7" ht="15.75">
      <c r="A1785" s="126"/>
      <c r="B1785" s="256"/>
      <c r="C1785" s="95"/>
      <c r="D1785" s="95"/>
      <c r="E1785" s="95"/>
      <c r="F1785" s="95"/>
      <c r="G1785" s="257"/>
    </row>
    <row r="1786" spans="1:7" ht="15.75">
      <c r="A1786" s="126"/>
      <c r="B1786" s="256"/>
      <c r="C1786" s="95"/>
      <c r="D1786" s="95"/>
      <c r="E1786" s="95"/>
      <c r="F1786" s="95"/>
      <c r="G1786" s="257"/>
    </row>
    <row r="1787" spans="1:7" ht="15.75">
      <c r="A1787" s="126"/>
      <c r="B1787" s="256"/>
      <c r="C1787" s="95"/>
      <c r="D1787" s="95"/>
      <c r="E1787" s="95"/>
      <c r="F1787" s="95"/>
      <c r="G1787" s="257"/>
    </row>
    <row r="1788" spans="1:7" ht="15.75">
      <c r="A1788" s="126"/>
      <c r="B1788" s="256"/>
      <c r="C1788" s="95"/>
      <c r="D1788" s="95"/>
      <c r="E1788" s="95"/>
      <c r="F1788" s="95"/>
      <c r="G1788" s="257"/>
    </row>
    <row r="1789" spans="1:7" ht="15.75">
      <c r="A1789" s="126"/>
      <c r="B1789" s="256"/>
      <c r="C1789" s="95"/>
      <c r="D1789" s="95"/>
      <c r="E1789" s="95"/>
      <c r="F1789" s="95"/>
      <c r="G1789" s="257"/>
    </row>
    <row r="1790" spans="1:7" ht="15.75">
      <c r="A1790" s="126"/>
      <c r="B1790" s="256"/>
      <c r="C1790" s="95"/>
      <c r="D1790" s="95"/>
      <c r="E1790" s="95"/>
      <c r="F1790" s="95"/>
      <c r="G1790" s="257"/>
    </row>
    <row r="1791" spans="1:7" ht="15.75">
      <c r="A1791" s="126"/>
      <c r="B1791" s="256"/>
      <c r="C1791" s="95"/>
      <c r="D1791" s="95"/>
      <c r="E1791" s="95"/>
      <c r="F1791" s="95"/>
      <c r="G1791" s="257"/>
    </row>
    <row r="1792" spans="1:7" ht="15.75">
      <c r="A1792" s="126"/>
      <c r="B1792" s="256"/>
      <c r="C1792" s="95"/>
      <c r="D1792" s="95"/>
      <c r="E1792" s="95"/>
      <c r="F1792" s="95"/>
      <c r="G1792" s="257"/>
    </row>
    <row r="1793" spans="1:7" ht="15.75">
      <c r="A1793" s="126"/>
      <c r="B1793" s="256"/>
      <c r="C1793" s="95"/>
      <c r="D1793" s="95"/>
      <c r="E1793" s="95"/>
      <c r="F1793" s="95"/>
      <c r="G1793" s="257"/>
    </row>
    <row r="1794" spans="1:7" ht="15.75">
      <c r="A1794" s="126"/>
      <c r="B1794" s="256"/>
      <c r="C1794" s="95"/>
      <c r="D1794" s="95"/>
      <c r="E1794" s="95"/>
      <c r="F1794" s="95"/>
      <c r="G1794" s="257"/>
    </row>
    <row r="1795" spans="1:7" ht="15.75">
      <c r="A1795" s="126"/>
      <c r="B1795" s="256"/>
      <c r="C1795" s="95"/>
      <c r="D1795" s="95"/>
      <c r="E1795" s="95"/>
      <c r="F1795" s="95"/>
      <c r="G1795" s="257"/>
    </row>
    <row r="1796" spans="1:7" ht="15.75">
      <c r="A1796" s="126"/>
      <c r="B1796" s="256"/>
      <c r="C1796" s="95"/>
      <c r="D1796" s="95"/>
      <c r="E1796" s="95"/>
      <c r="F1796" s="95"/>
      <c r="G1796" s="257"/>
    </row>
    <row r="1797" spans="1:7" ht="15.75">
      <c r="A1797" s="126"/>
      <c r="B1797" s="256"/>
      <c r="C1797" s="95"/>
      <c r="D1797" s="95"/>
      <c r="E1797" s="95"/>
      <c r="F1797" s="95"/>
      <c r="G1797" s="257"/>
    </row>
    <row r="1798" spans="1:7" ht="15.75">
      <c r="A1798" s="126"/>
      <c r="B1798" s="256"/>
      <c r="C1798" s="95"/>
      <c r="D1798" s="95"/>
      <c r="E1798" s="95"/>
      <c r="F1798" s="95"/>
      <c r="G1798" s="257"/>
    </row>
    <row r="1799" spans="1:7" ht="15.75">
      <c r="A1799" s="126"/>
      <c r="B1799" s="256"/>
      <c r="C1799" s="95"/>
      <c r="D1799" s="95"/>
      <c r="E1799" s="95"/>
      <c r="F1799" s="95"/>
      <c r="G1799" s="257"/>
    </row>
    <row r="1800" spans="1:7" ht="15.75">
      <c r="A1800" s="126"/>
      <c r="B1800" s="256"/>
      <c r="C1800" s="95"/>
      <c r="D1800" s="95"/>
      <c r="E1800" s="95"/>
      <c r="F1800" s="95"/>
      <c r="G1800" s="257"/>
    </row>
    <row r="1801" spans="1:7" ht="15.75">
      <c r="A1801" s="126"/>
      <c r="B1801" s="256"/>
      <c r="C1801" s="95"/>
      <c r="D1801" s="95"/>
      <c r="E1801" s="95"/>
      <c r="F1801" s="95"/>
      <c r="G1801" s="257"/>
    </row>
    <row r="1802" spans="1:7" ht="15.75">
      <c r="A1802" s="126"/>
      <c r="B1802" s="256"/>
      <c r="C1802" s="95"/>
      <c r="D1802" s="95"/>
      <c r="E1802" s="95"/>
      <c r="F1802" s="95"/>
      <c r="G1802" s="257"/>
    </row>
    <row r="1803" spans="1:7" ht="15.75">
      <c r="A1803" s="126"/>
      <c r="B1803" s="256"/>
      <c r="C1803" s="95"/>
      <c r="D1803" s="95"/>
      <c r="E1803" s="95"/>
      <c r="F1803" s="95"/>
      <c r="G1803" s="257"/>
    </row>
    <row r="1804" spans="1:7" ht="15.75">
      <c r="A1804" s="126"/>
      <c r="B1804" s="256"/>
      <c r="C1804" s="95"/>
      <c r="D1804" s="95"/>
      <c r="E1804" s="95"/>
      <c r="F1804" s="95"/>
      <c r="G1804" s="257"/>
    </row>
    <row r="1805" spans="1:7" ht="15.75">
      <c r="A1805" s="126"/>
      <c r="B1805" s="256"/>
      <c r="C1805" s="95"/>
      <c r="D1805" s="95"/>
      <c r="E1805" s="95"/>
      <c r="F1805" s="95"/>
      <c r="G1805" s="257"/>
    </row>
    <row r="1806" spans="1:7" ht="15.75">
      <c r="A1806" s="126"/>
      <c r="B1806" s="256"/>
      <c r="C1806" s="95"/>
      <c r="D1806" s="95"/>
      <c r="E1806" s="95"/>
      <c r="F1806" s="95"/>
      <c r="G1806" s="257"/>
    </row>
    <row r="1807" spans="1:7" ht="15.75">
      <c r="A1807" s="126"/>
      <c r="B1807" s="256"/>
      <c r="C1807" s="95"/>
      <c r="D1807" s="95"/>
      <c r="E1807" s="95"/>
      <c r="F1807" s="95"/>
      <c r="G1807" s="257"/>
    </row>
    <row r="1808" spans="1:7" ht="15.75">
      <c r="A1808" s="126"/>
      <c r="B1808" s="256"/>
      <c r="C1808" s="95"/>
      <c r="D1808" s="95"/>
      <c r="E1808" s="95"/>
      <c r="F1808" s="95"/>
      <c r="G1808" s="257"/>
    </row>
    <row r="1809" spans="1:7" ht="15.75">
      <c r="A1809" s="126"/>
      <c r="B1809" s="256"/>
      <c r="C1809" s="95"/>
      <c r="D1809" s="95"/>
      <c r="E1809" s="95"/>
      <c r="F1809" s="95"/>
      <c r="G1809" s="257"/>
    </row>
    <row r="1810" spans="1:7" ht="15.75">
      <c r="A1810" s="126"/>
      <c r="B1810" s="256"/>
      <c r="C1810" s="95"/>
      <c r="D1810" s="95"/>
      <c r="E1810" s="95"/>
      <c r="F1810" s="95"/>
      <c r="G1810" s="257"/>
    </row>
    <row r="1811" spans="1:7" ht="15.75">
      <c r="A1811" s="126"/>
      <c r="B1811" s="256"/>
      <c r="C1811" s="95"/>
      <c r="D1811" s="95"/>
      <c r="E1811" s="95"/>
      <c r="F1811" s="95"/>
      <c r="G1811" s="257"/>
    </row>
    <row r="1812" spans="1:7" ht="15.75">
      <c r="A1812" s="126"/>
      <c r="B1812" s="256"/>
      <c r="C1812" s="95"/>
      <c r="D1812" s="95"/>
      <c r="E1812" s="95"/>
      <c r="F1812" s="95"/>
      <c r="G1812" s="257"/>
    </row>
    <row r="1813" spans="1:7" ht="15.75">
      <c r="A1813" s="126"/>
      <c r="B1813" s="256"/>
      <c r="C1813" s="95"/>
      <c r="D1813" s="95"/>
      <c r="E1813" s="95"/>
      <c r="F1813" s="95"/>
      <c r="G1813" s="257"/>
    </row>
    <row r="1814" spans="1:7" ht="15.75">
      <c r="A1814" s="126"/>
      <c r="B1814" s="256"/>
      <c r="C1814" s="95"/>
      <c r="D1814" s="95"/>
      <c r="E1814" s="95"/>
      <c r="F1814" s="95"/>
      <c r="G1814" s="257"/>
    </row>
    <row r="1815" spans="1:7" ht="15.75">
      <c r="A1815" s="126"/>
      <c r="B1815" s="256"/>
      <c r="C1815" s="95"/>
      <c r="D1815" s="95"/>
      <c r="E1815" s="95"/>
      <c r="F1815" s="95"/>
      <c r="G1815" s="257"/>
    </row>
    <row r="1816" spans="1:7" ht="15.75">
      <c r="A1816" s="126"/>
      <c r="B1816" s="256"/>
      <c r="C1816" s="95"/>
      <c r="D1816" s="95"/>
      <c r="E1816" s="95"/>
      <c r="F1816" s="95"/>
      <c r="G1816" s="257"/>
    </row>
    <row r="1817" spans="1:7" ht="15.75">
      <c r="A1817" s="126"/>
      <c r="B1817" s="256"/>
      <c r="C1817" s="95"/>
      <c r="D1817" s="95"/>
      <c r="E1817" s="95"/>
      <c r="F1817" s="95"/>
      <c r="G1817" s="257"/>
    </row>
    <row r="1818" spans="1:7" ht="15.75">
      <c r="A1818" s="126"/>
      <c r="B1818" s="256"/>
      <c r="C1818" s="95"/>
      <c r="D1818" s="95"/>
      <c r="E1818" s="95"/>
      <c r="F1818" s="95"/>
      <c r="G1818" s="257"/>
    </row>
    <row r="1819" spans="1:7" ht="15.75">
      <c r="A1819" s="126"/>
      <c r="B1819" s="256"/>
      <c r="C1819" s="95"/>
      <c r="D1819" s="95"/>
      <c r="E1819" s="95"/>
      <c r="F1819" s="95"/>
      <c r="G1819" s="257"/>
    </row>
    <row r="1820" spans="1:7" ht="15.75">
      <c r="A1820" s="126"/>
      <c r="B1820" s="256"/>
      <c r="C1820" s="95"/>
      <c r="D1820" s="95"/>
      <c r="E1820" s="95"/>
      <c r="F1820" s="95"/>
      <c r="G1820" s="257"/>
    </row>
    <row r="1821" spans="1:7" ht="15.75">
      <c r="A1821" s="126"/>
      <c r="B1821" s="256"/>
      <c r="C1821" s="95"/>
      <c r="D1821" s="95"/>
      <c r="E1821" s="95"/>
      <c r="F1821" s="95"/>
      <c r="G1821" s="257"/>
    </row>
    <row r="1822" spans="1:7" ht="15.75">
      <c r="A1822" s="126"/>
      <c r="B1822" s="256"/>
      <c r="C1822" s="95"/>
      <c r="D1822" s="95"/>
      <c r="E1822" s="95"/>
      <c r="F1822" s="95"/>
      <c r="G1822" s="257"/>
    </row>
    <row r="1823" spans="1:7" ht="15.75">
      <c r="A1823" s="126"/>
      <c r="B1823" s="256"/>
      <c r="C1823" s="95"/>
      <c r="D1823" s="95"/>
      <c r="E1823" s="95"/>
      <c r="F1823" s="95"/>
      <c r="G1823" s="257"/>
    </row>
    <row r="1824" spans="1:7" ht="15.75">
      <c r="A1824" s="126"/>
      <c r="B1824" s="256"/>
      <c r="C1824" s="95"/>
      <c r="D1824" s="95"/>
      <c r="E1824" s="95"/>
      <c r="F1824" s="95"/>
      <c r="G1824" s="257"/>
    </row>
    <row r="1825" spans="1:7" ht="15.75">
      <c r="A1825" s="126"/>
      <c r="B1825" s="256"/>
      <c r="C1825" s="95"/>
      <c r="D1825" s="95"/>
      <c r="E1825" s="95"/>
      <c r="F1825" s="95"/>
      <c r="G1825" s="257"/>
    </row>
    <row r="1826" spans="1:7" ht="15.75">
      <c r="A1826" s="126"/>
      <c r="B1826" s="256"/>
      <c r="C1826" s="95"/>
      <c r="D1826" s="95"/>
      <c r="E1826" s="95"/>
      <c r="F1826" s="95"/>
      <c r="G1826" s="257"/>
    </row>
    <row r="1827" spans="1:7" ht="15.75">
      <c r="A1827" s="126"/>
      <c r="B1827" s="256"/>
      <c r="C1827" s="95"/>
      <c r="D1827" s="95"/>
      <c r="E1827" s="95"/>
      <c r="F1827" s="95"/>
      <c r="G1827" s="257"/>
    </row>
    <row r="1828" spans="1:7" ht="15.75">
      <c r="A1828" s="126"/>
      <c r="B1828" s="256"/>
      <c r="C1828" s="95"/>
      <c r="D1828" s="95"/>
      <c r="E1828" s="95"/>
      <c r="F1828" s="95"/>
      <c r="G1828" s="257"/>
    </row>
    <row r="1829" spans="1:7" ht="15.75">
      <c r="A1829" s="126"/>
      <c r="B1829" s="256"/>
      <c r="C1829" s="95"/>
      <c r="D1829" s="95"/>
      <c r="E1829" s="95"/>
      <c r="F1829" s="95"/>
      <c r="G1829" s="257"/>
    </row>
    <row r="1830" spans="1:7" ht="15.75">
      <c r="A1830" s="126"/>
      <c r="B1830" s="256"/>
      <c r="C1830" s="95"/>
      <c r="D1830" s="95"/>
      <c r="E1830" s="95"/>
      <c r="F1830" s="95"/>
      <c r="G1830" s="257"/>
    </row>
    <row r="1831" spans="1:7" ht="15.75">
      <c r="A1831" s="126"/>
      <c r="B1831" s="256"/>
      <c r="C1831" s="95"/>
      <c r="D1831" s="95"/>
      <c r="E1831" s="95"/>
      <c r="F1831" s="95"/>
      <c r="G1831" s="257"/>
    </row>
    <row r="1832" spans="1:7" ht="15.75">
      <c r="A1832" s="126"/>
      <c r="B1832" s="256"/>
      <c r="C1832" s="95"/>
      <c r="D1832" s="95"/>
      <c r="E1832" s="95"/>
      <c r="F1832" s="95"/>
      <c r="G1832" s="257"/>
    </row>
    <row r="1833" spans="1:7" ht="15.75">
      <c r="A1833" s="126"/>
      <c r="B1833" s="256"/>
      <c r="C1833" s="95"/>
      <c r="D1833" s="95"/>
      <c r="E1833" s="95"/>
      <c r="F1833" s="95"/>
      <c r="G1833" s="257"/>
    </row>
    <row r="1834" spans="1:7" ht="15.75">
      <c r="A1834" s="126"/>
      <c r="B1834" s="256"/>
      <c r="C1834" s="95"/>
      <c r="D1834" s="95"/>
      <c r="E1834" s="95"/>
      <c r="F1834" s="95"/>
      <c r="G1834" s="257"/>
    </row>
    <row r="1835" spans="1:7" ht="15.75">
      <c r="A1835" s="126"/>
      <c r="B1835" s="256"/>
      <c r="C1835" s="95"/>
      <c r="D1835" s="95"/>
      <c r="E1835" s="95"/>
      <c r="F1835" s="95"/>
      <c r="G1835" s="257"/>
    </row>
    <row r="1836" spans="1:7" ht="15.75">
      <c r="A1836" s="126"/>
      <c r="B1836" s="256"/>
      <c r="C1836" s="95"/>
      <c r="D1836" s="95"/>
      <c r="E1836" s="95"/>
      <c r="F1836" s="95"/>
      <c r="G1836" s="257"/>
    </row>
    <row r="1837" spans="1:7" ht="15.75">
      <c r="A1837" s="126"/>
      <c r="B1837" s="256"/>
      <c r="C1837" s="95"/>
      <c r="D1837" s="95"/>
      <c r="E1837" s="95"/>
      <c r="F1837" s="95"/>
      <c r="G1837" s="257"/>
    </row>
    <row r="1838" spans="1:7" ht="15.75">
      <c r="A1838" s="126"/>
      <c r="B1838" s="256"/>
      <c r="C1838" s="95"/>
      <c r="D1838" s="95"/>
      <c r="E1838" s="95"/>
      <c r="F1838" s="95"/>
      <c r="G1838" s="257"/>
    </row>
    <row r="1839" spans="1:7" ht="15.75">
      <c r="A1839" s="126"/>
      <c r="B1839" s="256"/>
      <c r="C1839" s="95"/>
      <c r="D1839" s="95"/>
      <c r="E1839" s="95"/>
      <c r="F1839" s="95"/>
      <c r="G1839" s="257"/>
    </row>
    <row r="1840" spans="1:7" ht="15.75">
      <c r="A1840" s="126"/>
      <c r="B1840" s="256"/>
      <c r="C1840" s="95"/>
      <c r="D1840" s="95"/>
      <c r="E1840" s="95"/>
      <c r="F1840" s="95"/>
      <c r="G1840" s="257"/>
    </row>
    <row r="1841" spans="1:7" ht="15.75">
      <c r="A1841" s="126"/>
      <c r="B1841" s="256"/>
      <c r="C1841" s="95"/>
      <c r="D1841" s="95"/>
      <c r="E1841" s="95"/>
      <c r="F1841" s="95"/>
      <c r="G1841" s="257"/>
    </row>
    <row r="1842" spans="1:7" ht="15.75">
      <c r="A1842" s="126"/>
      <c r="B1842" s="256"/>
      <c r="C1842" s="95"/>
      <c r="D1842" s="95"/>
      <c r="E1842" s="95"/>
      <c r="F1842" s="95"/>
      <c r="G1842" s="257"/>
    </row>
    <row r="1843" spans="1:7" ht="15.75">
      <c r="A1843" s="126"/>
      <c r="B1843" s="256"/>
      <c r="C1843" s="95"/>
      <c r="D1843" s="95"/>
      <c r="E1843" s="95"/>
      <c r="F1843" s="95"/>
      <c r="G1843" s="257"/>
    </row>
    <row r="1844" spans="1:7" ht="15.75">
      <c r="A1844" s="126"/>
      <c r="B1844" s="256"/>
      <c r="C1844" s="95"/>
      <c r="D1844" s="95"/>
      <c r="E1844" s="95"/>
      <c r="F1844" s="95"/>
      <c r="G1844" s="257"/>
    </row>
    <row r="1845" spans="1:7" ht="15.75">
      <c r="A1845" s="126"/>
      <c r="B1845" s="256"/>
      <c r="C1845" s="95"/>
      <c r="D1845" s="95"/>
      <c r="E1845" s="95"/>
      <c r="F1845" s="95"/>
      <c r="G1845" s="257"/>
    </row>
    <row r="1846" spans="1:7" ht="15.75">
      <c r="A1846" s="126"/>
      <c r="B1846" s="256"/>
      <c r="C1846" s="95"/>
      <c r="D1846" s="95"/>
      <c r="E1846" s="95"/>
      <c r="F1846" s="95"/>
      <c r="G1846" s="257"/>
    </row>
    <row r="1847" spans="1:7" ht="15.75">
      <c r="A1847" s="126"/>
      <c r="B1847" s="256"/>
      <c r="C1847" s="95"/>
      <c r="D1847" s="95"/>
      <c r="E1847" s="95"/>
      <c r="F1847" s="95"/>
      <c r="G1847" s="257"/>
    </row>
    <row r="1848" spans="1:7" ht="15.75">
      <c r="A1848" s="126"/>
      <c r="B1848" s="256"/>
      <c r="C1848" s="95"/>
      <c r="D1848" s="95"/>
      <c r="E1848" s="95"/>
      <c r="F1848" s="95"/>
      <c r="G1848" s="257"/>
    </row>
    <row r="1849" spans="1:7" ht="15.75">
      <c r="A1849" s="126"/>
      <c r="B1849" s="256"/>
      <c r="C1849" s="95"/>
      <c r="D1849" s="95"/>
      <c r="E1849" s="95"/>
      <c r="F1849" s="95"/>
      <c r="G1849" s="257"/>
    </row>
    <row r="1850" spans="1:7" ht="15.75">
      <c r="A1850" s="126"/>
      <c r="B1850" s="256"/>
      <c r="C1850" s="95"/>
      <c r="D1850" s="95"/>
      <c r="E1850" s="95"/>
      <c r="F1850" s="95"/>
      <c r="G1850" s="257"/>
    </row>
    <row r="1851" spans="1:7" ht="15.75">
      <c r="A1851" s="126"/>
      <c r="B1851" s="256"/>
      <c r="C1851" s="95"/>
      <c r="D1851" s="95"/>
      <c r="E1851" s="95"/>
      <c r="F1851" s="95"/>
      <c r="G1851" s="257"/>
    </row>
    <row r="1852" spans="1:7" ht="15.75">
      <c r="A1852" s="126"/>
      <c r="B1852" s="256"/>
      <c r="C1852" s="95"/>
      <c r="D1852" s="95"/>
      <c r="E1852" s="95"/>
      <c r="F1852" s="95"/>
      <c r="G1852" s="257"/>
    </row>
    <row r="1853" spans="1:7" ht="15.75">
      <c r="A1853" s="126"/>
      <c r="B1853" s="256"/>
      <c r="C1853" s="95"/>
      <c r="D1853" s="95"/>
      <c r="E1853" s="95"/>
      <c r="F1853" s="95"/>
      <c r="G1853" s="257"/>
    </row>
    <row r="1854" spans="1:7" ht="15.75">
      <c r="A1854" s="126"/>
      <c r="B1854" s="256"/>
      <c r="C1854" s="95"/>
      <c r="D1854" s="95"/>
      <c r="E1854" s="95"/>
      <c r="F1854" s="95"/>
      <c r="G1854" s="257"/>
    </row>
    <row r="1855" spans="1:7" ht="15.75">
      <c r="A1855" s="126"/>
      <c r="B1855" s="256"/>
      <c r="C1855" s="95"/>
      <c r="D1855" s="95"/>
      <c r="E1855" s="95"/>
      <c r="F1855" s="95"/>
      <c r="G1855" s="257"/>
    </row>
    <row r="1856" spans="1:7" ht="15.75">
      <c r="A1856" s="126"/>
      <c r="B1856" s="256"/>
      <c r="C1856" s="95"/>
      <c r="D1856" s="95"/>
      <c r="E1856" s="95"/>
      <c r="F1856" s="95"/>
      <c r="G1856" s="257"/>
    </row>
    <row r="1857" spans="1:7" ht="15.75">
      <c r="A1857" s="126"/>
      <c r="B1857" s="256"/>
      <c r="C1857" s="95"/>
      <c r="D1857" s="95"/>
      <c r="E1857" s="95"/>
      <c r="F1857" s="95"/>
      <c r="G1857" s="257"/>
    </row>
    <row r="1858" spans="1:7" ht="15.75">
      <c r="A1858" s="126"/>
      <c r="B1858" s="256"/>
      <c r="C1858" s="95"/>
      <c r="D1858" s="95"/>
      <c r="E1858" s="95"/>
      <c r="F1858" s="95"/>
      <c r="G1858" s="257"/>
    </row>
    <row r="1859" spans="1:7" ht="15.75">
      <c r="A1859" s="126"/>
      <c r="B1859" s="256"/>
      <c r="C1859" s="95"/>
      <c r="D1859" s="95"/>
      <c r="E1859" s="95"/>
      <c r="F1859" s="95"/>
      <c r="G1859" s="257"/>
    </row>
    <row r="1860" spans="1:7" ht="15.75">
      <c r="A1860" s="126"/>
      <c r="B1860" s="256"/>
      <c r="C1860" s="95"/>
      <c r="D1860" s="95"/>
      <c r="E1860" s="95"/>
      <c r="F1860" s="95"/>
      <c r="G1860" s="257"/>
    </row>
    <row r="1861" spans="1:7" ht="15.75">
      <c r="A1861" s="126"/>
      <c r="B1861" s="256"/>
      <c r="C1861" s="95"/>
      <c r="D1861" s="95"/>
      <c r="E1861" s="95"/>
      <c r="F1861" s="95"/>
      <c r="G1861" s="257"/>
    </row>
    <row r="1862" spans="1:7" ht="15.75">
      <c r="A1862" s="126"/>
      <c r="B1862" s="256"/>
      <c r="C1862" s="95"/>
      <c r="D1862" s="95"/>
      <c r="E1862" s="95"/>
      <c r="F1862" s="95"/>
      <c r="G1862" s="257"/>
    </row>
    <row r="1863" spans="1:7" ht="15.75">
      <c r="A1863" s="126"/>
      <c r="B1863" s="256"/>
      <c r="C1863" s="95"/>
      <c r="D1863" s="95"/>
      <c r="E1863" s="95"/>
      <c r="F1863" s="95"/>
      <c r="G1863" s="257"/>
    </row>
    <row r="1864" spans="1:7" ht="15.75">
      <c r="A1864" s="126"/>
      <c r="B1864" s="256"/>
      <c r="C1864" s="95"/>
      <c r="D1864" s="95"/>
      <c r="E1864" s="95"/>
      <c r="F1864" s="95"/>
      <c r="G1864" s="257"/>
    </row>
    <row r="1865" spans="1:7" ht="15.75">
      <c r="A1865" s="126"/>
      <c r="B1865" s="256"/>
      <c r="C1865" s="95"/>
      <c r="D1865" s="95"/>
      <c r="E1865" s="95"/>
      <c r="F1865" s="95"/>
      <c r="G1865" s="257"/>
    </row>
    <row r="1866" spans="1:7" ht="15.75">
      <c r="A1866" s="126"/>
      <c r="B1866" s="256"/>
      <c r="C1866" s="95"/>
      <c r="D1866" s="95"/>
      <c r="E1866" s="95"/>
      <c r="F1866" s="95"/>
      <c r="G1866" s="257"/>
    </row>
    <row r="1867" spans="1:7" ht="15.75">
      <c r="A1867" s="126"/>
      <c r="B1867" s="256"/>
      <c r="C1867" s="95"/>
      <c r="D1867" s="95"/>
      <c r="E1867" s="95"/>
      <c r="F1867" s="95"/>
      <c r="G1867" s="257"/>
    </row>
    <row r="1868" spans="1:7" ht="15.75">
      <c r="A1868" s="126"/>
      <c r="B1868" s="256"/>
      <c r="C1868" s="95"/>
      <c r="D1868" s="95"/>
      <c r="E1868" s="95"/>
      <c r="F1868" s="95"/>
      <c r="G1868" s="257"/>
    </row>
    <row r="1869" spans="1:7" ht="15.75">
      <c r="A1869" s="126"/>
      <c r="B1869" s="256"/>
      <c r="C1869" s="95"/>
      <c r="D1869" s="95"/>
      <c r="E1869" s="95"/>
      <c r="F1869" s="95"/>
      <c r="G1869" s="257"/>
    </row>
    <row r="1870" spans="1:7" ht="15.75">
      <c r="A1870" s="126"/>
      <c r="B1870" s="256"/>
      <c r="C1870" s="95"/>
      <c r="D1870" s="95"/>
      <c r="E1870" s="95"/>
      <c r="F1870" s="95"/>
      <c r="G1870" s="257"/>
    </row>
    <row r="1871" spans="1:7" ht="15.75">
      <c r="A1871" s="126"/>
      <c r="B1871" s="256"/>
      <c r="C1871" s="95"/>
      <c r="D1871" s="95"/>
      <c r="E1871" s="95"/>
      <c r="F1871" s="95"/>
      <c r="G1871" s="257"/>
    </row>
    <row r="1872" spans="1:7" ht="15.75">
      <c r="A1872" s="126"/>
      <c r="B1872" s="256"/>
      <c r="C1872" s="95"/>
      <c r="D1872" s="95"/>
      <c r="E1872" s="95"/>
      <c r="F1872" s="95"/>
      <c r="G1872" s="257"/>
    </row>
    <row r="1873" spans="1:7" ht="15.75">
      <c r="A1873" s="126"/>
      <c r="B1873" s="256"/>
      <c r="C1873" s="95"/>
      <c r="D1873" s="95"/>
      <c r="E1873" s="95"/>
      <c r="F1873" s="95"/>
      <c r="G1873" s="257"/>
    </row>
    <row r="1874" spans="1:7" ht="15.75">
      <c r="A1874" s="126"/>
      <c r="B1874" s="256"/>
      <c r="C1874" s="95"/>
      <c r="D1874" s="95"/>
      <c r="E1874" s="95"/>
      <c r="F1874" s="95"/>
      <c r="G1874" s="257"/>
    </row>
    <row r="1875" spans="1:7" ht="15.75">
      <c r="A1875" s="126"/>
      <c r="B1875" s="256"/>
      <c r="C1875" s="95"/>
      <c r="D1875" s="95"/>
      <c r="E1875" s="95"/>
      <c r="F1875" s="95"/>
      <c r="G1875" s="257"/>
    </row>
    <row r="1876" spans="1:7" ht="15.75">
      <c r="A1876" s="126"/>
      <c r="B1876" s="256"/>
      <c r="C1876" s="95"/>
      <c r="D1876" s="95"/>
      <c r="E1876" s="95"/>
      <c r="F1876" s="95"/>
      <c r="G1876" s="257"/>
    </row>
    <row r="1877" spans="1:7" ht="15.75">
      <c r="A1877" s="126"/>
      <c r="B1877" s="256"/>
      <c r="C1877" s="95"/>
      <c r="D1877" s="95"/>
      <c r="E1877" s="95"/>
      <c r="F1877" s="95"/>
      <c r="G1877" s="257"/>
    </row>
    <row r="1878" spans="1:7" ht="15.75">
      <c r="A1878" s="126"/>
      <c r="B1878" s="256"/>
      <c r="C1878" s="95"/>
      <c r="D1878" s="95"/>
      <c r="E1878" s="95"/>
      <c r="F1878" s="95"/>
      <c r="G1878" s="257"/>
    </row>
    <row r="1879" spans="1:7" ht="15.75">
      <c r="A1879" s="126"/>
      <c r="B1879" s="256"/>
      <c r="C1879" s="95"/>
      <c r="D1879" s="95"/>
      <c r="E1879" s="95"/>
      <c r="F1879" s="95"/>
      <c r="G1879" s="257"/>
    </row>
    <row r="1880" spans="1:7" ht="15.75">
      <c r="A1880" s="126"/>
      <c r="B1880" s="256"/>
      <c r="C1880" s="95"/>
      <c r="D1880" s="95"/>
      <c r="E1880" s="95"/>
      <c r="F1880" s="95"/>
      <c r="G1880" s="257"/>
    </row>
    <row r="1881" spans="1:7" ht="15.75">
      <c r="A1881" s="126"/>
      <c r="B1881" s="256"/>
      <c r="C1881" s="95"/>
      <c r="D1881" s="95"/>
      <c r="E1881" s="95"/>
      <c r="F1881" s="95"/>
      <c r="G1881" s="257"/>
    </row>
    <row r="1882" spans="1:7" ht="15.75">
      <c r="A1882" s="126"/>
      <c r="B1882" s="256"/>
      <c r="C1882" s="95"/>
      <c r="D1882" s="95"/>
      <c r="E1882" s="95"/>
      <c r="F1882" s="95"/>
      <c r="G1882" s="257"/>
    </row>
    <row r="1883" spans="1:7" ht="15.75">
      <c r="A1883" s="126"/>
      <c r="B1883" s="256"/>
      <c r="C1883" s="95"/>
      <c r="D1883" s="95"/>
      <c r="E1883" s="95"/>
      <c r="F1883" s="95"/>
      <c r="G1883" s="257"/>
    </row>
    <row r="1884" spans="1:7" ht="15.75">
      <c r="A1884" s="126"/>
      <c r="B1884" s="256"/>
      <c r="C1884" s="95"/>
      <c r="D1884" s="95"/>
      <c r="E1884" s="95"/>
      <c r="F1884" s="95"/>
      <c r="G1884" s="257"/>
    </row>
    <row r="1885" spans="1:7" ht="15.75">
      <c r="A1885" s="126"/>
      <c r="B1885" s="256"/>
      <c r="C1885" s="95"/>
      <c r="D1885" s="95"/>
      <c r="E1885" s="95"/>
      <c r="F1885" s="95"/>
      <c r="G1885" s="257"/>
    </row>
    <row r="1886" spans="1:7" ht="15.75">
      <c r="A1886" s="126"/>
      <c r="B1886" s="256"/>
      <c r="C1886" s="95"/>
      <c r="D1886" s="95"/>
      <c r="E1886" s="95"/>
      <c r="F1886" s="95"/>
      <c r="G1886" s="257"/>
    </row>
    <row r="1887" spans="1:7" ht="15.75">
      <c r="A1887" s="126"/>
      <c r="B1887" s="256"/>
      <c r="C1887" s="95"/>
      <c r="D1887" s="95"/>
      <c r="E1887" s="95"/>
      <c r="F1887" s="95"/>
      <c r="G1887" s="257"/>
    </row>
    <row r="1888" spans="1:7" ht="15.75">
      <c r="A1888" s="126"/>
      <c r="B1888" s="256"/>
      <c r="C1888" s="95"/>
      <c r="D1888" s="95"/>
      <c r="E1888" s="95"/>
      <c r="F1888" s="95"/>
      <c r="G1888" s="257"/>
    </row>
    <row r="1889" spans="1:7" ht="15.75">
      <c r="A1889" s="126"/>
      <c r="B1889" s="256"/>
      <c r="C1889" s="95"/>
      <c r="D1889" s="95"/>
      <c r="E1889" s="95"/>
      <c r="F1889" s="95"/>
      <c r="G1889" s="257"/>
    </row>
    <row r="1890" spans="1:7" ht="15.75">
      <c r="A1890" s="126"/>
      <c r="B1890" s="256"/>
      <c r="C1890" s="95"/>
      <c r="D1890" s="95"/>
      <c r="E1890" s="95"/>
      <c r="F1890" s="95"/>
      <c r="G1890" s="257"/>
    </row>
    <row r="1891" spans="1:7" ht="15.75">
      <c r="A1891" s="126"/>
      <c r="B1891" s="256"/>
      <c r="C1891" s="95"/>
      <c r="D1891" s="95"/>
      <c r="E1891" s="95"/>
      <c r="F1891" s="95"/>
      <c r="G1891" s="257"/>
    </row>
    <row r="1892" spans="1:7" ht="15.75">
      <c r="A1892" s="126"/>
      <c r="B1892" s="256"/>
      <c r="C1892" s="95"/>
      <c r="D1892" s="95"/>
      <c r="E1892" s="95"/>
      <c r="F1892" s="95"/>
      <c r="G1892" s="257"/>
    </row>
    <row r="1893" spans="1:7" ht="15.75">
      <c r="A1893" s="126"/>
      <c r="B1893" s="256"/>
      <c r="C1893" s="95"/>
      <c r="D1893" s="95"/>
      <c r="E1893" s="95"/>
      <c r="F1893" s="95"/>
      <c r="G1893" s="257"/>
    </row>
    <row r="1894" spans="1:7" ht="15.75">
      <c r="A1894" s="126"/>
      <c r="B1894" s="256"/>
      <c r="C1894" s="95"/>
      <c r="D1894" s="95"/>
      <c r="E1894" s="95"/>
      <c r="F1894" s="95"/>
      <c r="G1894" s="257"/>
    </row>
    <row r="1895" spans="1:7" ht="15.75">
      <c r="A1895" s="126"/>
      <c r="B1895" s="256"/>
      <c r="C1895" s="95"/>
      <c r="D1895" s="95"/>
      <c r="E1895" s="95"/>
      <c r="F1895" s="95"/>
      <c r="G1895" s="257"/>
    </row>
    <row r="1896" spans="1:7" ht="15.75">
      <c r="A1896" s="126"/>
      <c r="B1896" s="256"/>
      <c r="C1896" s="95"/>
      <c r="D1896" s="95"/>
      <c r="E1896" s="95"/>
      <c r="F1896" s="95"/>
      <c r="G1896" s="257"/>
    </row>
    <row r="1897" spans="1:7" ht="15.75">
      <c r="A1897" s="126"/>
      <c r="B1897" s="256"/>
      <c r="C1897" s="95"/>
      <c r="D1897" s="95"/>
      <c r="E1897" s="95"/>
      <c r="F1897" s="95"/>
      <c r="G1897" s="257"/>
    </row>
    <row r="1898" spans="1:7" ht="15.75">
      <c r="A1898" s="126"/>
      <c r="B1898" s="256"/>
      <c r="C1898" s="95"/>
      <c r="D1898" s="95"/>
      <c r="E1898" s="95"/>
      <c r="F1898" s="95"/>
      <c r="G1898" s="257"/>
    </row>
    <row r="1899" spans="1:7" ht="15.75">
      <c r="A1899" s="126"/>
      <c r="B1899" s="256"/>
      <c r="C1899" s="95"/>
      <c r="D1899" s="95"/>
      <c r="E1899" s="95"/>
      <c r="F1899" s="95"/>
      <c r="G1899" s="257"/>
    </row>
    <row r="1900" spans="1:7" ht="15.75">
      <c r="A1900" s="126"/>
      <c r="B1900" s="256"/>
      <c r="C1900" s="95"/>
      <c r="D1900" s="95"/>
      <c r="E1900" s="95"/>
      <c r="F1900" s="95"/>
      <c r="G1900" s="257"/>
    </row>
    <row r="1901" spans="1:7" ht="15.75">
      <c r="A1901" s="126"/>
      <c r="B1901" s="256"/>
      <c r="C1901" s="95"/>
      <c r="D1901" s="95"/>
      <c r="E1901" s="95"/>
      <c r="F1901" s="95"/>
      <c r="G1901" s="257"/>
    </row>
    <row r="1902" spans="1:7" ht="15.75">
      <c r="A1902" s="126"/>
      <c r="B1902" s="256"/>
      <c r="C1902" s="95"/>
      <c r="D1902" s="95"/>
      <c r="E1902" s="95"/>
      <c r="F1902" s="95"/>
      <c r="G1902" s="257"/>
    </row>
    <row r="1903" spans="1:7" ht="15.75">
      <c r="A1903" s="126"/>
      <c r="B1903" s="256"/>
      <c r="C1903" s="95"/>
      <c r="D1903" s="95"/>
      <c r="E1903" s="95"/>
      <c r="F1903" s="95"/>
      <c r="G1903" s="257"/>
    </row>
    <row r="1904" spans="1:7" ht="15.75">
      <c r="A1904" s="126"/>
      <c r="B1904" s="256"/>
      <c r="C1904" s="95"/>
      <c r="D1904" s="95"/>
      <c r="E1904" s="95"/>
      <c r="F1904" s="95"/>
      <c r="G1904" s="257"/>
    </row>
    <row r="1905" spans="1:7" ht="15.75">
      <c r="A1905" s="126"/>
      <c r="B1905" s="256"/>
      <c r="C1905" s="95"/>
      <c r="D1905" s="95"/>
      <c r="E1905" s="95"/>
      <c r="F1905" s="95"/>
      <c r="G1905" s="257"/>
    </row>
    <row r="1906" spans="1:7" ht="15.75">
      <c r="A1906" s="126"/>
      <c r="B1906" s="256"/>
      <c r="C1906" s="95"/>
      <c r="D1906" s="95"/>
      <c r="E1906" s="95"/>
      <c r="F1906" s="95"/>
      <c r="G1906" s="257"/>
    </row>
    <row r="1907" spans="1:7" ht="15.75">
      <c r="A1907" s="126"/>
      <c r="B1907" s="256"/>
      <c r="C1907" s="95"/>
      <c r="D1907" s="95"/>
      <c r="E1907" s="95"/>
      <c r="F1907" s="95"/>
      <c r="G1907" s="257"/>
    </row>
    <row r="1908" spans="1:7" ht="15.75">
      <c r="A1908" s="126"/>
      <c r="B1908" s="256"/>
      <c r="C1908" s="95"/>
      <c r="D1908" s="95"/>
      <c r="E1908" s="95"/>
      <c r="F1908" s="95"/>
      <c r="G1908" s="257"/>
    </row>
    <row r="1909" spans="1:7" ht="15.75">
      <c r="A1909" s="126"/>
      <c r="B1909" s="256"/>
      <c r="C1909" s="95"/>
      <c r="D1909" s="95"/>
      <c r="E1909" s="95"/>
      <c r="F1909" s="95"/>
      <c r="G1909" s="257"/>
    </row>
    <row r="1910" spans="1:7" ht="15.75">
      <c r="A1910" s="126"/>
      <c r="B1910" s="256"/>
      <c r="C1910" s="95"/>
      <c r="D1910" s="95"/>
      <c r="E1910" s="95"/>
      <c r="F1910" s="95"/>
      <c r="G1910" s="257"/>
    </row>
    <row r="1911" spans="1:7" ht="15.75">
      <c r="A1911" s="126"/>
      <c r="B1911" s="256"/>
      <c r="C1911" s="95"/>
      <c r="D1911" s="95"/>
      <c r="E1911" s="95"/>
      <c r="F1911" s="95"/>
      <c r="G1911" s="257"/>
    </row>
    <row r="1912" spans="1:7" ht="15.75">
      <c r="A1912" s="126"/>
      <c r="B1912" s="256"/>
      <c r="C1912" s="95"/>
      <c r="D1912" s="95"/>
      <c r="E1912" s="95"/>
      <c r="F1912" s="95"/>
      <c r="G1912" s="257"/>
    </row>
    <row r="1913" spans="1:7" ht="15.75">
      <c r="A1913" s="126"/>
      <c r="B1913" s="256"/>
      <c r="C1913" s="95"/>
      <c r="D1913" s="95"/>
      <c r="E1913" s="95"/>
      <c r="F1913" s="95"/>
      <c r="G1913" s="257"/>
    </row>
    <row r="1914" spans="1:7" ht="15.75">
      <c r="A1914" s="126"/>
      <c r="B1914" s="256"/>
      <c r="C1914" s="95"/>
      <c r="D1914" s="95"/>
      <c r="E1914" s="95"/>
      <c r="F1914" s="95"/>
      <c r="G1914" s="257"/>
    </row>
    <row r="1915" spans="1:7" ht="15.75">
      <c r="A1915" s="126"/>
      <c r="B1915" s="256"/>
      <c r="C1915" s="95"/>
      <c r="D1915" s="95"/>
      <c r="E1915" s="95"/>
      <c r="F1915" s="95"/>
      <c r="G1915" s="257"/>
    </row>
    <row r="1916" spans="1:7" ht="15.75">
      <c r="A1916" s="126"/>
      <c r="B1916" s="256"/>
      <c r="C1916" s="95"/>
      <c r="D1916" s="95"/>
      <c r="E1916" s="95"/>
      <c r="F1916" s="95"/>
      <c r="G1916" s="257"/>
    </row>
    <row r="1917" spans="1:7" ht="15.75">
      <c r="A1917" s="126"/>
      <c r="B1917" s="256"/>
      <c r="C1917" s="95"/>
      <c r="D1917" s="95"/>
      <c r="E1917" s="95"/>
      <c r="F1917" s="95"/>
      <c r="G1917" s="257"/>
    </row>
    <row r="1918" spans="1:7" ht="15.75">
      <c r="A1918" s="126"/>
      <c r="B1918" s="256"/>
      <c r="C1918" s="95"/>
      <c r="D1918" s="95"/>
      <c r="E1918" s="95"/>
      <c r="F1918" s="95"/>
      <c r="G1918" s="257"/>
    </row>
    <row r="1919" spans="1:7" ht="15.75">
      <c r="A1919" s="126"/>
      <c r="B1919" s="256"/>
      <c r="C1919" s="95"/>
      <c r="D1919" s="95"/>
      <c r="E1919" s="95"/>
      <c r="F1919" s="95"/>
      <c r="G1919" s="257"/>
    </row>
    <row r="1920" spans="1:7" ht="15.75">
      <c r="A1920" s="126"/>
      <c r="B1920" s="256"/>
      <c r="C1920" s="95"/>
      <c r="D1920" s="95"/>
      <c r="E1920" s="95"/>
      <c r="F1920" s="95"/>
      <c r="G1920" s="257"/>
    </row>
    <row r="1921" spans="1:7" ht="15.75">
      <c r="A1921" s="126"/>
      <c r="B1921" s="256"/>
      <c r="C1921" s="95"/>
      <c r="D1921" s="95"/>
      <c r="E1921" s="95"/>
      <c r="F1921" s="95"/>
      <c r="G1921" s="257"/>
    </row>
    <row r="1922" spans="1:7" ht="15.75">
      <c r="A1922" s="126"/>
      <c r="B1922" s="256"/>
      <c r="C1922" s="95"/>
      <c r="D1922" s="95"/>
      <c r="E1922" s="95"/>
      <c r="F1922" s="95"/>
      <c r="G1922" s="257"/>
    </row>
    <row r="1923" spans="1:7" ht="15.75">
      <c r="A1923" s="126"/>
      <c r="B1923" s="256"/>
      <c r="C1923" s="95"/>
      <c r="D1923" s="95"/>
      <c r="E1923" s="95"/>
      <c r="F1923" s="95"/>
      <c r="G1923" s="257"/>
    </row>
    <row r="1924" spans="1:7" ht="15.75">
      <c r="A1924" s="126"/>
      <c r="B1924" s="256"/>
      <c r="C1924" s="95"/>
      <c r="D1924" s="95"/>
      <c r="E1924" s="95"/>
      <c r="F1924" s="95"/>
      <c r="G1924" s="257"/>
    </row>
    <row r="1925" spans="1:7" ht="15.75">
      <c r="A1925" s="126"/>
      <c r="B1925" s="256"/>
      <c r="C1925" s="95"/>
      <c r="D1925" s="95"/>
      <c r="E1925" s="95"/>
      <c r="F1925" s="95"/>
      <c r="G1925" s="257"/>
    </row>
    <row r="1926" spans="1:7" ht="15.75">
      <c r="A1926" s="126"/>
      <c r="B1926" s="256"/>
      <c r="C1926" s="95"/>
      <c r="D1926" s="95"/>
      <c r="E1926" s="95"/>
      <c r="F1926" s="95"/>
      <c r="G1926" s="257"/>
    </row>
    <row r="1927" spans="1:7" ht="15.75">
      <c r="A1927" s="126"/>
      <c r="B1927" s="256"/>
      <c r="C1927" s="95"/>
      <c r="D1927" s="95"/>
      <c r="E1927" s="95"/>
      <c r="F1927" s="95"/>
      <c r="G1927" s="257"/>
    </row>
    <row r="1928" spans="1:7" ht="15.75">
      <c r="A1928" s="126"/>
      <c r="B1928" s="256"/>
      <c r="C1928" s="95"/>
      <c r="D1928" s="95"/>
      <c r="E1928" s="95"/>
      <c r="F1928" s="95"/>
      <c r="G1928" s="257"/>
    </row>
    <row r="1929" spans="1:7" ht="15.75">
      <c r="A1929" s="126"/>
      <c r="B1929" s="256"/>
      <c r="C1929" s="95"/>
      <c r="D1929" s="95"/>
      <c r="E1929" s="95"/>
      <c r="F1929" s="95"/>
      <c r="G1929" s="257"/>
    </row>
    <row r="1930" spans="1:7" ht="15.75">
      <c r="A1930" s="126"/>
      <c r="B1930" s="256"/>
      <c r="C1930" s="95"/>
      <c r="D1930" s="95"/>
      <c r="E1930" s="95"/>
      <c r="F1930" s="95"/>
      <c r="G1930" s="257"/>
    </row>
    <row r="1931" spans="1:7" ht="15.75">
      <c r="A1931" s="126"/>
      <c r="B1931" s="256"/>
      <c r="C1931" s="95"/>
      <c r="D1931" s="95"/>
      <c r="E1931" s="95"/>
      <c r="F1931" s="95"/>
      <c r="G1931" s="257"/>
    </row>
    <row r="1932" spans="1:7" ht="15.75">
      <c r="A1932" s="126"/>
      <c r="B1932" s="256"/>
      <c r="C1932" s="95"/>
      <c r="D1932" s="95"/>
      <c r="E1932" s="95"/>
      <c r="F1932" s="95"/>
      <c r="G1932" s="257"/>
    </row>
    <row r="1933" spans="1:7" ht="15.75">
      <c r="A1933" s="126"/>
      <c r="B1933" s="256"/>
      <c r="C1933" s="95"/>
      <c r="D1933" s="95"/>
      <c r="E1933" s="95"/>
      <c r="F1933" s="95"/>
      <c r="G1933" s="257"/>
    </row>
    <row r="1934" spans="1:7" ht="15.75">
      <c r="A1934" s="126"/>
      <c r="B1934" s="256"/>
      <c r="C1934" s="95"/>
      <c r="D1934" s="95"/>
      <c r="E1934" s="95"/>
      <c r="F1934" s="95"/>
      <c r="G1934" s="257"/>
    </row>
    <row r="1935" spans="1:7" ht="15.75">
      <c r="A1935" s="126"/>
      <c r="B1935" s="256"/>
      <c r="C1935" s="95"/>
      <c r="D1935" s="95"/>
      <c r="E1935" s="95"/>
      <c r="F1935" s="95"/>
      <c r="G1935" s="257"/>
    </row>
    <row r="1936" spans="1:7" ht="15.75">
      <c r="A1936" s="126"/>
      <c r="B1936" s="256"/>
      <c r="C1936" s="95"/>
      <c r="D1936" s="95"/>
      <c r="E1936" s="95"/>
      <c r="F1936" s="95"/>
      <c r="G1936" s="257"/>
    </row>
    <row r="1937" spans="1:7" ht="15.75">
      <c r="A1937" s="126"/>
      <c r="B1937" s="256"/>
      <c r="C1937" s="95"/>
      <c r="D1937" s="95"/>
      <c r="E1937" s="95"/>
      <c r="F1937" s="95"/>
      <c r="G1937" s="257"/>
    </row>
    <row r="1938" spans="1:7" ht="15.75">
      <c r="A1938" s="126"/>
      <c r="B1938" s="256"/>
      <c r="C1938" s="95"/>
      <c r="D1938" s="95"/>
      <c r="E1938" s="95"/>
      <c r="F1938" s="95"/>
      <c r="G1938" s="257"/>
    </row>
    <row r="1939" spans="1:7" ht="15.75">
      <c r="A1939" s="126"/>
      <c r="B1939" s="256"/>
      <c r="C1939" s="95"/>
      <c r="D1939" s="95"/>
      <c r="E1939" s="95"/>
      <c r="F1939" s="95"/>
      <c r="G1939" s="257"/>
    </row>
    <row r="1940" spans="1:7" ht="15.75">
      <c r="A1940" s="126"/>
      <c r="B1940" s="256"/>
      <c r="C1940" s="95"/>
      <c r="D1940" s="95"/>
      <c r="E1940" s="95"/>
      <c r="F1940" s="95"/>
      <c r="G1940" s="257"/>
    </row>
    <row r="1941" spans="1:7" ht="15.75">
      <c r="A1941" s="126"/>
      <c r="B1941" s="256"/>
      <c r="C1941" s="95"/>
      <c r="D1941" s="95"/>
      <c r="E1941" s="95"/>
      <c r="F1941" s="95"/>
      <c r="G1941" s="257"/>
    </row>
    <row r="1942" spans="1:7" ht="15.75">
      <c r="A1942" s="126"/>
      <c r="B1942" s="256"/>
      <c r="C1942" s="95"/>
      <c r="D1942" s="95"/>
      <c r="E1942" s="95"/>
      <c r="F1942" s="95"/>
      <c r="G1942" s="257"/>
    </row>
    <row r="1943" spans="1:7" ht="15.75">
      <c r="A1943" s="126"/>
      <c r="B1943" s="256"/>
      <c r="C1943" s="95"/>
      <c r="D1943" s="95"/>
      <c r="E1943" s="95"/>
      <c r="F1943" s="95"/>
      <c r="G1943" s="257"/>
    </row>
    <row r="1944" spans="1:7" ht="15.75">
      <c r="A1944" s="126"/>
      <c r="B1944" s="256"/>
      <c r="C1944" s="95"/>
      <c r="D1944" s="95"/>
      <c r="E1944" s="95"/>
      <c r="F1944" s="95"/>
      <c r="G1944" s="257"/>
    </row>
    <row r="1945" spans="1:7" ht="15.75">
      <c r="A1945" s="126"/>
      <c r="B1945" s="256"/>
      <c r="C1945" s="95"/>
      <c r="D1945" s="95"/>
      <c r="E1945" s="95"/>
      <c r="F1945" s="95"/>
      <c r="G1945" s="257"/>
    </row>
    <row r="1946" spans="1:7" ht="15.75">
      <c r="A1946" s="126"/>
      <c r="B1946" s="256"/>
      <c r="C1946" s="95"/>
      <c r="D1946" s="95"/>
      <c r="E1946" s="95"/>
      <c r="F1946" s="95"/>
      <c r="G1946" s="257"/>
    </row>
    <row r="1947" spans="1:7" ht="15.75">
      <c r="A1947" s="126"/>
      <c r="B1947" s="256"/>
      <c r="C1947" s="95"/>
      <c r="D1947" s="95"/>
      <c r="E1947" s="95"/>
      <c r="F1947" s="95"/>
      <c r="G1947" s="257"/>
    </row>
    <row r="1948" spans="1:7" ht="15.75">
      <c r="A1948" s="126"/>
      <c r="B1948" s="256"/>
      <c r="C1948" s="95"/>
      <c r="D1948" s="95"/>
      <c r="E1948" s="95"/>
      <c r="F1948" s="95"/>
      <c r="G1948" s="257"/>
    </row>
    <row r="1949" spans="1:7" ht="15.75">
      <c r="A1949" s="126"/>
      <c r="B1949" s="256"/>
      <c r="C1949" s="95"/>
      <c r="D1949" s="95"/>
      <c r="E1949" s="95"/>
      <c r="F1949" s="95"/>
      <c r="G1949" s="257"/>
    </row>
    <row r="1950" spans="1:7" ht="15.75">
      <c r="A1950" s="126"/>
      <c r="B1950" s="256"/>
      <c r="C1950" s="95"/>
      <c r="D1950" s="95"/>
      <c r="E1950" s="95"/>
      <c r="F1950" s="95"/>
      <c r="G1950" s="257"/>
    </row>
    <row r="1951" spans="1:7" ht="15.75">
      <c r="A1951" s="126"/>
      <c r="B1951" s="256"/>
      <c r="C1951" s="95"/>
      <c r="D1951" s="95"/>
      <c r="E1951" s="95"/>
      <c r="F1951" s="95"/>
      <c r="G1951" s="257"/>
    </row>
    <row r="1952" spans="1:7" ht="15.75">
      <c r="A1952" s="126"/>
      <c r="B1952" s="256"/>
      <c r="C1952" s="95"/>
      <c r="D1952" s="95"/>
      <c r="E1952" s="95"/>
      <c r="F1952" s="95"/>
      <c r="G1952" s="257"/>
    </row>
    <row r="1953" spans="1:7" ht="15.75">
      <c r="A1953" s="126"/>
      <c r="B1953" s="256"/>
      <c r="C1953" s="95"/>
      <c r="D1953" s="95"/>
      <c r="E1953" s="95"/>
      <c r="F1953" s="95"/>
      <c r="G1953" s="257"/>
    </row>
    <row r="1954" spans="1:7" ht="15.75">
      <c r="A1954" s="126"/>
      <c r="B1954" s="256"/>
      <c r="C1954" s="95"/>
      <c r="D1954" s="95"/>
      <c r="E1954" s="95"/>
      <c r="F1954" s="95"/>
      <c r="G1954" s="257"/>
    </row>
    <row r="1955" spans="1:7" ht="15.75">
      <c r="A1955" s="126"/>
      <c r="B1955" s="256"/>
      <c r="C1955" s="95"/>
      <c r="D1955" s="95"/>
      <c r="E1955" s="95"/>
      <c r="F1955" s="95"/>
      <c r="G1955" s="257"/>
    </row>
    <row r="1956" spans="1:7" ht="15.75">
      <c r="A1956" s="126"/>
      <c r="B1956" s="256"/>
      <c r="C1956" s="95"/>
      <c r="D1956" s="95"/>
      <c r="E1956" s="95"/>
      <c r="F1956" s="95"/>
      <c r="G1956" s="257"/>
    </row>
    <row r="1957" spans="1:7" ht="15.75">
      <c r="A1957" s="126"/>
      <c r="B1957" s="256"/>
      <c r="C1957" s="95"/>
      <c r="D1957" s="95"/>
      <c r="E1957" s="95"/>
      <c r="F1957" s="95"/>
      <c r="G1957" s="257"/>
    </row>
    <row r="1958" spans="1:7" ht="15.75">
      <c r="A1958" s="126"/>
      <c r="B1958" s="256"/>
      <c r="C1958" s="95"/>
      <c r="D1958" s="95"/>
      <c r="E1958" s="95"/>
      <c r="F1958" s="95"/>
      <c r="G1958" s="257"/>
    </row>
    <row r="1959" spans="1:7" ht="15.75">
      <c r="A1959" s="126"/>
      <c r="B1959" s="256"/>
      <c r="C1959" s="95"/>
      <c r="D1959" s="95"/>
      <c r="E1959" s="95"/>
      <c r="F1959" s="95"/>
      <c r="G1959" s="257"/>
    </row>
    <row r="1960" spans="1:7" ht="15.75">
      <c r="A1960" s="126"/>
      <c r="B1960" s="256"/>
      <c r="C1960" s="95"/>
      <c r="D1960" s="95"/>
      <c r="E1960" s="95"/>
      <c r="F1960" s="95"/>
      <c r="G1960" s="257"/>
    </row>
    <row r="1961" spans="1:7" ht="15.75">
      <c r="A1961" s="126"/>
      <c r="B1961" s="256"/>
      <c r="C1961" s="95"/>
      <c r="D1961" s="95"/>
      <c r="E1961" s="95"/>
      <c r="F1961" s="95"/>
      <c r="G1961" s="257"/>
    </row>
    <row r="1962" spans="1:7" ht="15.75">
      <c r="A1962" s="126"/>
      <c r="B1962" s="256"/>
      <c r="C1962" s="95"/>
      <c r="D1962" s="95"/>
      <c r="E1962" s="95"/>
      <c r="F1962" s="95"/>
      <c r="G1962" s="257"/>
    </row>
    <row r="1963" spans="1:7" ht="15.75">
      <c r="A1963" s="126"/>
      <c r="B1963" s="256"/>
      <c r="C1963" s="95"/>
      <c r="D1963" s="95"/>
      <c r="E1963" s="95"/>
      <c r="F1963" s="95"/>
      <c r="G1963" s="257"/>
    </row>
    <row r="1964" spans="1:7" ht="15.75">
      <c r="A1964" s="126"/>
      <c r="B1964" s="256"/>
      <c r="C1964" s="95"/>
      <c r="D1964" s="95"/>
      <c r="E1964" s="95"/>
      <c r="F1964" s="95"/>
      <c r="G1964" s="257"/>
    </row>
    <row r="1965" spans="1:7" ht="15.75">
      <c r="A1965" s="126"/>
      <c r="B1965" s="256"/>
      <c r="C1965" s="95"/>
      <c r="D1965" s="95"/>
      <c r="E1965" s="95"/>
      <c r="F1965" s="95"/>
      <c r="G1965" s="257"/>
    </row>
    <row r="1966" spans="1:7" ht="15.75">
      <c r="A1966" s="126"/>
      <c r="B1966" s="256"/>
      <c r="C1966" s="95"/>
      <c r="D1966" s="95"/>
      <c r="E1966" s="95"/>
      <c r="F1966" s="95"/>
      <c r="G1966" s="257"/>
    </row>
    <row r="1967" spans="1:7" ht="15.75">
      <c r="A1967" s="126"/>
      <c r="B1967" s="256"/>
      <c r="C1967" s="95"/>
      <c r="D1967" s="95"/>
      <c r="E1967" s="95"/>
      <c r="F1967" s="95"/>
      <c r="G1967" s="257"/>
    </row>
    <row r="1968" spans="1:7" ht="15.75">
      <c r="A1968" s="126"/>
      <c r="B1968" s="256"/>
      <c r="C1968" s="95"/>
      <c r="D1968" s="95"/>
      <c r="E1968" s="95"/>
      <c r="F1968" s="95"/>
      <c r="G1968" s="257"/>
    </row>
    <row r="1969" spans="1:7" ht="15.75">
      <c r="A1969" s="126"/>
      <c r="B1969" s="256"/>
      <c r="C1969" s="95"/>
      <c r="D1969" s="95"/>
      <c r="E1969" s="95"/>
      <c r="F1969" s="95"/>
      <c r="G1969" s="257"/>
    </row>
    <row r="1970" spans="1:7" ht="15.75">
      <c r="A1970" s="126"/>
      <c r="B1970" s="256"/>
      <c r="C1970" s="95"/>
      <c r="D1970" s="95"/>
      <c r="E1970" s="95"/>
      <c r="F1970" s="95"/>
      <c r="G1970" s="257"/>
    </row>
    <row r="1971" spans="1:7" ht="15.75">
      <c r="A1971" s="126"/>
      <c r="B1971" s="256"/>
      <c r="C1971" s="95"/>
      <c r="D1971" s="95"/>
      <c r="E1971" s="95"/>
      <c r="F1971" s="95"/>
      <c r="G1971" s="257"/>
    </row>
    <row r="1972" spans="1:7" ht="15.75">
      <c r="A1972" s="126"/>
      <c r="B1972" s="256"/>
      <c r="C1972" s="95"/>
      <c r="D1972" s="95"/>
      <c r="E1972" s="95"/>
      <c r="F1972" s="95"/>
      <c r="G1972" s="257"/>
    </row>
    <row r="1973" spans="1:7" ht="15.75">
      <c r="A1973" s="126"/>
      <c r="B1973" s="256"/>
      <c r="C1973" s="95"/>
      <c r="D1973" s="95"/>
      <c r="E1973" s="95"/>
      <c r="F1973" s="95"/>
      <c r="G1973" s="257"/>
    </row>
    <row r="1974" spans="1:7" ht="15.75">
      <c r="A1974" s="126"/>
      <c r="B1974" s="256"/>
      <c r="C1974" s="95"/>
      <c r="D1974" s="95"/>
      <c r="E1974" s="95"/>
      <c r="F1974" s="95"/>
      <c r="G1974" s="257"/>
    </row>
    <row r="1975" spans="1:7" ht="15.75">
      <c r="A1975" s="126"/>
      <c r="B1975" s="256"/>
      <c r="C1975" s="95"/>
      <c r="D1975" s="95"/>
      <c r="E1975" s="95"/>
      <c r="F1975" s="95"/>
      <c r="G1975" s="257"/>
    </row>
    <row r="1976" spans="1:7" ht="15.75">
      <c r="A1976" s="126"/>
      <c r="B1976" s="256"/>
      <c r="C1976" s="95"/>
      <c r="D1976" s="95"/>
      <c r="E1976" s="95"/>
      <c r="F1976" s="95"/>
      <c r="G1976" s="257"/>
    </row>
    <row r="1977" spans="1:7" ht="15.75">
      <c r="A1977" s="126"/>
      <c r="B1977" s="256"/>
      <c r="C1977" s="95"/>
      <c r="D1977" s="95"/>
      <c r="E1977" s="95"/>
      <c r="F1977" s="95"/>
      <c r="G1977" s="257"/>
    </row>
    <row r="1978" spans="1:7" ht="15.75">
      <c r="A1978" s="126"/>
      <c r="B1978" s="256"/>
      <c r="C1978" s="95"/>
      <c r="D1978" s="95"/>
      <c r="E1978" s="95"/>
      <c r="F1978" s="95"/>
      <c r="G1978" s="257"/>
    </row>
    <row r="1979" spans="1:7" ht="15.75">
      <c r="A1979" s="126"/>
      <c r="B1979" s="256"/>
      <c r="C1979" s="95"/>
      <c r="D1979" s="95"/>
      <c r="E1979" s="95"/>
      <c r="F1979" s="95"/>
      <c r="G1979" s="257"/>
    </row>
    <row r="1980" spans="1:7" ht="15.75">
      <c r="A1980" s="126"/>
      <c r="B1980" s="256"/>
      <c r="C1980" s="95"/>
      <c r="D1980" s="95"/>
      <c r="E1980" s="95"/>
      <c r="F1980" s="95"/>
      <c r="G1980" s="257"/>
    </row>
    <row r="1981" spans="1:7" ht="15.75">
      <c r="A1981" s="126"/>
      <c r="B1981" s="256"/>
      <c r="C1981" s="95"/>
      <c r="D1981" s="95"/>
      <c r="E1981" s="95"/>
      <c r="F1981" s="95"/>
      <c r="G1981" s="257"/>
    </row>
    <row r="1982" spans="1:7" ht="15.75">
      <c r="A1982" s="126"/>
      <c r="B1982" s="256"/>
      <c r="C1982" s="95"/>
      <c r="D1982" s="95"/>
      <c r="E1982" s="95"/>
      <c r="F1982" s="95"/>
      <c r="G1982" s="257"/>
    </row>
    <row r="1983" spans="1:7" ht="15.75">
      <c r="A1983" s="126"/>
      <c r="B1983" s="256"/>
      <c r="C1983" s="95"/>
      <c r="D1983" s="95"/>
      <c r="E1983" s="95"/>
      <c r="F1983" s="95"/>
      <c r="G1983" s="257"/>
    </row>
    <row r="1984" spans="1:7" ht="15.75">
      <c r="A1984" s="126"/>
      <c r="B1984" s="256"/>
      <c r="C1984" s="95"/>
      <c r="D1984" s="95"/>
      <c r="E1984" s="95"/>
      <c r="F1984" s="95"/>
      <c r="G1984" s="257"/>
    </row>
    <row r="1985" spans="1:7" ht="15.75">
      <c r="A1985" s="126"/>
      <c r="B1985" s="256"/>
      <c r="C1985" s="95"/>
      <c r="D1985" s="95"/>
      <c r="E1985" s="95"/>
      <c r="F1985" s="95"/>
      <c r="G1985" s="257"/>
    </row>
    <row r="1986" spans="1:7" ht="15.75">
      <c r="A1986" s="126"/>
      <c r="B1986" s="256"/>
      <c r="C1986" s="95"/>
      <c r="D1986" s="95"/>
      <c r="E1986" s="95"/>
      <c r="F1986" s="95"/>
      <c r="G1986" s="257"/>
    </row>
    <row r="1987" spans="1:7" ht="15.75">
      <c r="A1987" s="126"/>
      <c r="B1987" s="256"/>
      <c r="C1987" s="95"/>
      <c r="D1987" s="95"/>
      <c r="E1987" s="95"/>
      <c r="F1987" s="95"/>
      <c r="G1987" s="257"/>
    </row>
    <row r="1988" spans="1:7" ht="15.75">
      <c r="A1988" s="126"/>
      <c r="B1988" s="256"/>
      <c r="C1988" s="95"/>
      <c r="D1988" s="95"/>
      <c r="E1988" s="95"/>
      <c r="F1988" s="95"/>
      <c r="G1988" s="257"/>
    </row>
    <row r="1989" spans="1:7" ht="15.75">
      <c r="A1989" s="126"/>
      <c r="B1989" s="256"/>
      <c r="C1989" s="95"/>
      <c r="D1989" s="95"/>
      <c r="E1989" s="95"/>
      <c r="F1989" s="95"/>
      <c r="G1989" s="257"/>
    </row>
    <row r="1990" spans="1:7" ht="15.75">
      <c r="A1990" s="126"/>
      <c r="B1990" s="256"/>
      <c r="C1990" s="95"/>
      <c r="D1990" s="95"/>
      <c r="E1990" s="95"/>
      <c r="F1990" s="95"/>
      <c r="G1990" s="257"/>
    </row>
    <row r="1991" spans="1:7" ht="15.75">
      <c r="A1991" s="126"/>
      <c r="B1991" s="256"/>
      <c r="C1991" s="95"/>
      <c r="D1991" s="95"/>
      <c r="E1991" s="95"/>
      <c r="F1991" s="95"/>
      <c r="G1991" s="257"/>
    </row>
    <row r="1992" spans="1:7" ht="15.75">
      <c r="A1992" s="126"/>
      <c r="B1992" s="256"/>
      <c r="C1992" s="95"/>
      <c r="D1992" s="95"/>
      <c r="E1992" s="95"/>
      <c r="F1992" s="95"/>
      <c r="G1992" s="257"/>
    </row>
    <row r="1993" spans="1:7" ht="15.75">
      <c r="A1993" s="126"/>
      <c r="B1993" s="256"/>
      <c r="C1993" s="95"/>
      <c r="D1993" s="95"/>
      <c r="E1993" s="95"/>
      <c r="F1993" s="95"/>
      <c r="G1993" s="257"/>
    </row>
    <row r="1994" spans="1:7" ht="15.75">
      <c r="A1994" s="126"/>
      <c r="B1994" s="256"/>
      <c r="C1994" s="95"/>
      <c r="D1994" s="95"/>
      <c r="E1994" s="95"/>
      <c r="F1994" s="95"/>
      <c r="G1994" s="257"/>
    </row>
    <row r="1995" spans="1:7" ht="15.75">
      <c r="A1995" s="126"/>
      <c r="B1995" s="256"/>
      <c r="C1995" s="95"/>
      <c r="D1995" s="95"/>
      <c r="E1995" s="95"/>
      <c r="F1995" s="95"/>
      <c r="G1995" s="257"/>
    </row>
    <row r="1996" spans="1:7" ht="15.75">
      <c r="A1996" s="126"/>
      <c r="B1996" s="256"/>
      <c r="C1996" s="95"/>
      <c r="D1996" s="95"/>
      <c r="E1996" s="95"/>
      <c r="F1996" s="95"/>
      <c r="G1996" s="257"/>
    </row>
    <row r="1997" spans="1:7" ht="15.75">
      <c r="A1997" s="126"/>
      <c r="B1997" s="256"/>
      <c r="C1997" s="95"/>
      <c r="D1997" s="95"/>
      <c r="E1997" s="95"/>
      <c r="F1997" s="95"/>
      <c r="G1997" s="257"/>
    </row>
    <row r="1998" spans="1:7" ht="15.75">
      <c r="A1998" s="126"/>
      <c r="B1998" s="256"/>
      <c r="C1998" s="95"/>
      <c r="D1998" s="95"/>
      <c r="E1998" s="95"/>
      <c r="F1998" s="95"/>
      <c r="G1998" s="257"/>
    </row>
    <row r="1999" spans="1:7" ht="15.75">
      <c r="A1999" s="126"/>
      <c r="B1999" s="256"/>
      <c r="C1999" s="95"/>
      <c r="D1999" s="95"/>
      <c r="E1999" s="95"/>
      <c r="F1999" s="95"/>
      <c r="G1999" s="257"/>
    </row>
    <row r="2000" spans="1:7" ht="15.75">
      <c r="A2000" s="126"/>
      <c r="B2000" s="256"/>
      <c r="C2000" s="95"/>
      <c r="D2000" s="95"/>
      <c r="E2000" s="95"/>
      <c r="F2000" s="95"/>
      <c r="G2000" s="257"/>
    </row>
    <row r="2001" spans="1:7" ht="15.75">
      <c r="A2001" s="126"/>
      <c r="B2001" s="256"/>
      <c r="C2001" s="95"/>
      <c r="D2001" s="95"/>
      <c r="E2001" s="95"/>
      <c r="F2001" s="95"/>
      <c r="G2001" s="257"/>
    </row>
    <row r="2002" spans="1:7" ht="15.75">
      <c r="A2002" s="126"/>
      <c r="B2002" s="256"/>
      <c r="C2002" s="95"/>
      <c r="D2002" s="95"/>
      <c r="E2002" s="95"/>
      <c r="F2002" s="95"/>
      <c r="G2002" s="257"/>
    </row>
    <row r="2003" spans="1:7" ht="15.75">
      <c r="A2003" s="126"/>
      <c r="B2003" s="256"/>
      <c r="C2003" s="95"/>
      <c r="D2003" s="95"/>
      <c r="E2003" s="95"/>
      <c r="F2003" s="95"/>
      <c r="G2003" s="257"/>
    </row>
    <row r="2004" spans="1:7" ht="15.75">
      <c r="A2004" s="126"/>
      <c r="B2004" s="256"/>
      <c r="C2004" s="95"/>
      <c r="D2004" s="95"/>
      <c r="E2004" s="95"/>
      <c r="F2004" s="95"/>
      <c r="G2004" s="257"/>
    </row>
    <row r="2005" spans="1:7" ht="15.75">
      <c r="A2005" s="126"/>
      <c r="B2005" s="256"/>
      <c r="C2005" s="95"/>
      <c r="D2005" s="95"/>
      <c r="E2005" s="95"/>
      <c r="F2005" s="95"/>
      <c r="G2005" s="257"/>
    </row>
    <row r="2006" spans="1:7" ht="13.35" customHeight="1" thickBot="1">
      <c r="A2006" s="127"/>
      <c r="B2006" s="396" t="str">
        <f ca="1">OFFSET(L!$C$1,MATCH("General"&amp;"Cpy",L!$A:$A,0)-1,SL,,)</f>
        <v>© 2026 Responsible Minerals Initiative. All rights reserved.</v>
      </c>
      <c r="C2006" s="396"/>
      <c r="D2006" s="396"/>
      <c r="E2006" s="396"/>
      <c r="F2006" s="396"/>
      <c r="G2006" s="260"/>
    </row>
    <row r="2007" spans="1:7" ht="13.5" thickTop="1">
      <c r="F2007" s="262"/>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B13" sqref="B13"/>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4"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4"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4"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4"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4"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4"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4"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4"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4"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4"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4"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4"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4"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4"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4"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4"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4"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4"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4"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4"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4"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4"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4"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4"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4"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4"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4"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4"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4"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4"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4"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4"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4"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4"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4"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4"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4"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4"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4"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4"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4"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4"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4"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4"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4"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4"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4"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4"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4"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4"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4"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4"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4"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4"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4"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4"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4"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4"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4"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4"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4"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4"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4"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4"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4"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4"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4"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4"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4"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4"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4"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4"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4"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4"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4"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4"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4"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4"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4"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4"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4"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4"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4"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4"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4"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4"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4"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4"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4"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4"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4"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4"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4"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4"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4"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4"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4"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4"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4"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4"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4"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4"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4"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4"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4"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4"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4"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4"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4"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4"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4"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4"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4"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4"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4"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4"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4"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4"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4"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4"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4"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4"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4"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4"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4"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4"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4"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4"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4"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4"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4"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4"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4"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4"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4"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4"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4"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4"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4"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4"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4"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4"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4"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4"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4"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4"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4"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4"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4"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4"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4"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4"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4"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4"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4"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4"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4"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4"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4"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4"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4"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4"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4"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4"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4"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4"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4"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4"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4"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4"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4"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4"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4"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4"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4"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4"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4"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4"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4"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4"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4"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4"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4"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4"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4"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4"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4"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4"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4"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4"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4"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4"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4"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4"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4"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4"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4"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4"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4"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4"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4"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4"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4"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4"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4"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4"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4"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4"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4"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4"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4"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4"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4"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4"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4"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4"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4"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4"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4"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4"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4"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4"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4"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4"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4"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4"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4"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4"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4"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4"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4"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4"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4"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4"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4"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4"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4"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4"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4"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4"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4"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4"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4"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4"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4"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4"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4"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4"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4"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4"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4"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4"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4"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4"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4"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4"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4"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4"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4"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4"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4"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4"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4"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4"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4"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4"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4"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4"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4"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4"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4"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4"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4"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4"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4"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4"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4"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4"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4"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4"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4"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4"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4"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4"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4"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4"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4"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4"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4"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4"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4"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4"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4"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4"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4"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4"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4"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4"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4"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4"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4"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4"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4"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4"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4"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4"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4"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4"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4"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4"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4"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4"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4"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4"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4"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4"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4"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4"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4"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4"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4"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4"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4"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6"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8" t="s">
        <v>13687</v>
      </c>
      <c r="G31" s="251"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8" t="s">
        <v>13688</v>
      </c>
      <c r="G32" s="251"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8" t="s">
        <v>13689</v>
      </c>
      <c r="G33" s="251"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8" t="s">
        <v>13691</v>
      </c>
      <c r="G35" s="252"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6"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6"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6"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6"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6"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6"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6"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3"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3"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6"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6"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6"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6"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5" t="s">
        <v>14428</v>
      </c>
      <c r="F174" s="246" t="s">
        <v>14470</v>
      </c>
      <c r="G174" s="245" t="s">
        <v>14429</v>
      </c>
      <c r="H174" s="245" t="s">
        <v>14430</v>
      </c>
      <c r="I174" s="245" t="s">
        <v>14431</v>
      </c>
      <c r="J174" s="245" t="s">
        <v>14432</v>
      </c>
      <c r="K174" s="245" t="s">
        <v>14433</v>
      </c>
      <c r="L174" s="245" t="s">
        <v>14434</v>
      </c>
      <c r="M174" s="245"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7"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7"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7"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7"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6"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6"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6"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6"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6"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6"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6"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6"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6"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6"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4"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4"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4"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4"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4"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4"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8"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8C8C2EF0-AC83-4794-92FD-550433E6B7C7}"/>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FA27DFA3-CE6B-43EB-B85F-6EB3BB695005}"/>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Marla Spahic</cp:lastModifiedBy>
  <cp:lastPrinted>2015-04-21T20:47:43Z</cp:lastPrinted>
  <dcterms:created xsi:type="dcterms:W3CDTF">2010-06-21T21:00:23Z</dcterms:created>
  <dcterms:modified xsi:type="dcterms:W3CDTF">2026-09-02T05:24:22Z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